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sarahcarr/Desktop/GAP Costed Country Roadmaps_FINAL/AFGHANISTAN_FINAL/"/>
    </mc:Choice>
  </mc:AlternateContent>
  <xr:revisionPtr revIDLastSave="0" documentId="8_{CB860212-FA18-2146-A34B-C92F46C7A07D}" xr6:coauthVersionLast="47" xr6:coauthVersionMax="47" xr10:uidLastSave="{00000000-0000-0000-0000-000000000000}"/>
  <bookViews>
    <workbookView xWindow="28800" yWindow="460" windowWidth="38400" windowHeight="21140" tabRatio="638" xr2:uid="{74CD5485-1A48-B041-B553-F2B43962B23D}"/>
  </bookViews>
  <sheets>
    <sheet name="Roadmap" sheetId="1" r:id="rId1"/>
    <sheet name="Budget"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3" l="1"/>
  <c r="K30" i="3"/>
  <c r="K24" i="3"/>
  <c r="F24" i="3"/>
  <c r="K23" i="3"/>
  <c r="F23" i="3"/>
  <c r="K22" i="3"/>
  <c r="F22" i="3"/>
  <c r="K46" i="3" l="1"/>
  <c r="K45" i="3"/>
  <c r="K44" i="3"/>
  <c r="K43" i="3"/>
  <c r="K42" i="3"/>
  <c r="K41" i="3"/>
  <c r="K47" i="3" s="1"/>
  <c r="K38" i="3"/>
  <c r="K37" i="3"/>
  <c r="K36" i="3"/>
  <c r="K33" i="3"/>
  <c r="K32" i="3"/>
  <c r="K31" i="3"/>
  <c r="K29" i="3"/>
  <c r="K28" i="3"/>
  <c r="K27" i="3"/>
  <c r="K25" i="3"/>
  <c r="K21" i="3"/>
  <c r="F21" i="3"/>
  <c r="K20" i="3"/>
  <c r="K16" i="3"/>
  <c r="K15" i="3"/>
  <c r="K14" i="3"/>
  <c r="K13" i="3"/>
  <c r="K12" i="3"/>
  <c r="K11" i="3"/>
  <c r="K10" i="3"/>
  <c r="K9" i="3"/>
  <c r="G9" i="3"/>
  <c r="K39" i="3" l="1"/>
  <c r="J21" i="3"/>
  <c r="K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tc={566583B8-ACAD-4ED5-8A05-1F48C90F52C3}</author>
    <author>tc={B55986CB-47BA-D243-9303-5FD137B161CD}</author>
    <author>tc={67709F4B-2FFC-D142-B81D-F053350206F5}</author>
    <author>tc={D571D19F-0674-9040-BE30-76CB8CD1AE79}</author>
    <author>tc={E569A6FE-2539-9841-880B-3D28CAB797BF}</author>
    <author>tc={21CC372F-8515-E141-AB8C-68D004580E16}</author>
    <author>tc={2742A058-CE98-D649-872B-7F3B2D4143AA}</author>
    <author>tc={F044C8A6-85CF-3241-B061-24F6E8EE03CC}</author>
  </authors>
  <commentList>
    <comment ref="D40" authorId="0" shapeId="0" xr:uid="{566583B8-ACAD-4ED5-8A05-1F48C90F52C3}">
      <text>
        <t>[Threaded comment]
Your version of Excel allows you to read this threaded comment; however, any edits to it will get removed if the file is opened in a newer version of Excel. Learn more: https://go.microsoft.com/fwlink/?linkid=870924
Comment:
    Written records/mother's reporting of birth weight were only available for 14% of live births, so this figure is unlikely to be representative of all births in the county. Birth weights were more often available in urban areas (31%) than in rural areas (9%)</t>
      </text>
    </comment>
    <comment ref="G47" authorId="1" shapeId="0" xr:uid="{B55986CB-47BA-D243-9303-5FD137B161CD}">
      <text>
        <t>[Threaded comment]
Your version of Excel allows you to read this threaded comment; however, any edits to it will get removed if the file is opened in a newer version of Excel. Learn more: https://go.microsoft.com/fwlink/?linkid=870924
Comment:
    Add government commitment
Reply:
    added</t>
      </text>
    </comment>
    <comment ref="G49" authorId="2" shapeId="0" xr:uid="{67709F4B-2FFC-D142-B81D-F053350206F5}">
      <text>
        <t>[Threaded comment]
Your version of Excel allows you to read this threaded comment; however, any edits to it will get removed if the file is opened in a newer version of Excel. Learn more: https://go.microsoft.com/fwlink/?linkid=870924
Comment:
    Add government commitment</t>
      </text>
    </comment>
    <comment ref="C50" authorId="3" shapeId="0" xr:uid="{D571D19F-0674-9040-BE30-76CB8CD1AE79}">
      <text>
        <t>[Threaded comment]
Your version of Excel allows you to read this threaded comment; however, any edits to it will get removed if the file is opened in a newer version of Excel. Learn more: https://go.microsoft.com/fwlink/?linkid=870924
Comment:
    Add policy commitment
Reply:
    @Latifi, Muhebullah please add
Reply:
    added</t>
      </text>
    </comment>
    <comment ref="G50" authorId="4" shapeId="0" xr:uid="{E569A6FE-2539-9841-880B-3D28CAB797BF}">
      <text>
        <t>[Threaded comment]
Your version of Excel allows you to read this threaded comment; however, any edits to it will get removed if the file is opened in a newer version of Excel. Learn more: https://go.microsoft.com/fwlink/?linkid=870924
Comment:
    Add government commitments
Reply:
    @Latifi, Muhebullah (FAOAF) please add
Reply:
    Government commitment is mentioned as endorsement of enforcement plan and implementation and monitoring of the regulation</t>
      </text>
    </comment>
    <comment ref="C68" authorId="5" shapeId="0" xr:uid="{21CC372F-8515-E141-AB8C-68D004580E16}">
      <text>
        <t>[Threaded comment]
Your version of Excel allows you to read this threaded comment; however, any edits to it will get removed if the file is opened in a newer version of Excel. Learn more: https://go.microsoft.com/fwlink/?linkid=870924
Comment:
    Add policy commitment
Reply:
    added</t>
      </text>
    </comment>
    <comment ref="F109" authorId="6" shapeId="0" xr:uid="{2742A058-CE98-D649-872B-7F3B2D4143AA}">
      <text>
        <t>[Threaded comment]
Your version of Excel allows you to read this threaded comment; however, any edits to it will get removed if the file is opened in a newer version of Excel. Learn more: https://go.microsoft.com/fwlink/?linkid=870924
Comment:
    Treatment of acute malnutrition in PLW should be separate action under outcome 1</t>
      </text>
    </comment>
    <comment ref="K116" authorId="7" shapeId="0" xr:uid="{F044C8A6-85CF-3241-B061-24F6E8EE03CC}">
      <text>
        <t>[Threaded comment]
Your version of Excel allows you to read this threaded comment; however, any edits to it will get removed if the file is opened in a newer version of Excel. Learn more: https://go.microsoft.com/fwlink/?linkid=870924
Comment:
    Move to outcome 2. I can see now that the template is confusing in that is has a WASH section in each outcome, but based on the GAP framework, all WASH should be under outcome 2.</t>
      </text>
    </comment>
  </commentList>
</comments>
</file>

<file path=xl/sharedStrings.xml><?xml version="1.0" encoding="utf-8"?>
<sst xmlns="http://schemas.openxmlformats.org/spreadsheetml/2006/main" count="391" uniqueCount="273">
  <si>
    <t>GLOBAL ACTION PLAN ON CHILD WASTING</t>
  </si>
  <si>
    <t>Country Operational Roadmap</t>
  </si>
  <si>
    <t>Afghanistan</t>
  </si>
  <si>
    <t>CHILD WASTING:  GLOBAL TARGETS AND NATIONAL PREVALENCE</t>
  </si>
  <si>
    <t>Global Target (2030)</t>
  </si>
  <si>
    <t>By 2030, reduce wasting prevalence to less than 3%</t>
  </si>
  <si>
    <t>Global Target (2025)</t>
  </si>
  <si>
    <t>By 2025, reduce wasting prevalence to less than 5%</t>
  </si>
  <si>
    <t>Current National Prevalence (2020)</t>
  </si>
  <si>
    <t xml:space="preserve">11.3 % (HRP 2021) </t>
  </si>
  <si>
    <t xml:space="preserve">CHILD WASTING:  A NATIONAL AND SUB-NATIONAL SNAPSHOT </t>
  </si>
  <si>
    <t>National</t>
  </si>
  <si>
    <t>Sub-National 
(Second Tier Administrative Boundaries - 34 provinces in Afghanistan - the 9 provinces with highest combined GAM listed here)</t>
  </si>
  <si>
    <t>Wasting Prevalence</t>
  </si>
  <si>
    <r>
      <t xml:space="preserve">Current (%)
</t>
    </r>
    <r>
      <rPr>
        <b/>
        <i/>
        <sz val="10"/>
        <color theme="0"/>
        <rFont val="Helvetica Light"/>
      </rPr>
      <t>(In the context of high refugee population, please consider referencing disaggregated data)</t>
    </r>
  </si>
  <si>
    <t xml:space="preserve">2025 Target (%)
</t>
  </si>
  <si>
    <t xml:space="preserve">Afghanistan </t>
  </si>
  <si>
    <t>Jawzjan</t>
  </si>
  <si>
    <t>27.4% SMART 2018</t>
  </si>
  <si>
    <t xml:space="preserve">less than 15% </t>
  </si>
  <si>
    <t xml:space="preserve">Urozgan </t>
  </si>
  <si>
    <t>26.5% SMART 2018</t>
  </si>
  <si>
    <t xml:space="preserve">Paktika </t>
  </si>
  <si>
    <t>23.3% SMART 2028</t>
  </si>
  <si>
    <t>Kandahar</t>
  </si>
  <si>
    <t>22.3% SMART 2018</t>
  </si>
  <si>
    <t>Helmand</t>
  </si>
  <si>
    <t>21.3% SMART 2019</t>
  </si>
  <si>
    <t xml:space="preserve">Kunar </t>
  </si>
  <si>
    <t>20.9% SMART 2018</t>
  </si>
  <si>
    <t xml:space="preserve">Badakhshan </t>
  </si>
  <si>
    <t>20.7% SMART 2018</t>
  </si>
  <si>
    <t xml:space="preserve">Ghor </t>
  </si>
  <si>
    <t>20.7% SMART 2016</t>
  </si>
  <si>
    <t xml:space="preserve">Nooristan </t>
  </si>
  <si>
    <t>20.5% SMART 2019</t>
  </si>
  <si>
    <t>BACKGROUND</t>
  </si>
  <si>
    <t>The analysis from the most recent SMART surveys revealed that more than two thirds of the country (27 out of 34 provinces) are currently above the emergency level threshold of acute malnutrition based on WHO classification of wasting rates for children under the age of five (global acute malnutrition (GAM) ≥10 per cent with aggravating factors). In 2020, an estimated 2.8 million children under the age of five were affected by acute malnutrition (including 780,000 children with SAM) at the national level. The GAM prevalence differs province to province ranging from 27.4 per cent in Jawzjan province to 9.6 per cent in Logar province. The historical data shows an increase in the trend of acute malnutrition from 1.3 million in 2017 to 1.6 million in 2018, 2.1 million in 2019 and to 2.8 million in 2020. The analysis from National Nutrition Database shows that 45 per cent of acutely malnourished children aged 6-59 months were boys and 55 per cent were girls. Furthermore, the National Nutrition Database indicated a seasonal fluctuation in the trend of acute malnutrition. In Afghanistan acute malnutrition increases in the third quarter of the year (July – September).
The nutritional status of children under five continues to worsen. The COVID-19 situation led to an increase of around 13 per cent in the caseload of SAM (from 690K to 780K) in mid-2020 comparing to early 2020. The deterioration of the nutrition situation is driven by a series of complex factors including COVID-19 context, poor access to health services, acute household food insecurity (due to shocks and chronic poverty), sub-optimal childcare and feeding practices, poor access to water and sanitation, as well as conflict-related shocks. A drought is anticipated in 2021, which as well will worsen the situation.
The analysis of aggravating factors identified that provinces with high levels of acute malnutrition concurrently have a higher proportion of acutely food insecure people (over 38% of people classified as being in crisis and emergency phases of food insecurity - IPC phase 3+); higher rates of diarrheal morbidity among children (over 18%); and a higher concentration of internally displaced people (above the national median IDP population of 3,150 people). According to the latest IPC analysis, a total of 14.28 million people are projected to be in crisis and emergency levels of food insecurity (IPC 3/4) in 2020, and about a fifth of this population are children aged under-five who are more vulnerable to malnutrition due to the acute shortage of food.
The analysis of SMART surveys indicated a significant proportion of children under-five are considered 'borderline' in terms of malnutrition status. Whilst those that fit into this category are not directly admitted into treatment programs, it is most often the case that these children are affected by one or more underlying factors. These include overall food security of families, eroded livelihoods, predictable seasonal natural disaster driven shocks, and disease outbreaks. The continued COVID-19 context, displacement and poor WASH conditions contribute to disease outbreaks, especially diarrhea, that spread rapidly. The period between June and September presents the peak time when diarrhea and acute malnutrition admissions surge, showing a direct correlation in the prevalence between these two elements. Widespread food insecurity is one of the main causes of the generally poor and monotonous diets observed in Afghanistan. Inadequate diets are, in turn, main causes of different forms of malnutrition common in the country. 
In response to the current nutrition situation, UNICEF and the implementing partners deliver nutrition curative and preventive services through health facilities across the country; through CHWs at community level; through mobile teams for the underserved population in the hard to reach areas and for displaced people in the IDP settlements; and through encashment centers for the cross-border population. In addition, government with support from UNICEF and key partners are engaging in supporting the nutrition sensitive interventions through different forums including AFSeN and Nutrition Cluster.
One of the notable gaps in acute malnutrition programming is inconsistency in the availability of therapeutic supplies which are supported mainly through short term humanitarian funding. UNICEF Afghanistan is actively advocating and supporting the Government to fully integrate the IMAM approach in the health system. For longer term sustainability and to address supply side bottlenecks, UNICEF will continue its advocacy for strengthening of Government (MoPH) capacity to procure and supply therapeutic commodities through the regular supply chain management procedures of SEHATMANDI, including inclusion of nutrition supply in the national essential medicines’ list (EML), which has already started.
Widespread food insecurity is one of the main causes of the generally poor and monotonous diets observed in Afghanistan. Inadequate diets are, in turn, main causes of different forms of malnutrition common in the country. Diets are poor in quality and do not provide the required nutrients, including protein, fat or as well as the various micro-nutrients, mainly iron and Vitamin A, essential for a healthy life.  One third of the population consumes a diet that does not meet the minimum protein requirements (ALSC 2016-17). About 75% of the dietary energy derives from staple foods, very high compared to other countries in South Asia (59%) or the globally (51%). Only 20% of the women consume a minimum dietary diversity of at least 5 out of 10 food groups (WFP VAM 2020), while 16% of the children 6 to 24 month received a minimum acceptable diet (A DHS 2015 ).</t>
  </si>
  <si>
    <t>GEOGRAPHIC PRIORITY AREAS</t>
  </si>
  <si>
    <r>
      <t>Specific provinces were prioritized for</t>
    </r>
    <r>
      <rPr>
        <u/>
        <sz val="12"/>
        <color theme="1"/>
        <rFont val="Helvetica Light"/>
      </rPr>
      <t xml:space="preserve"> the simultaneous and coordinated delivery of essential actions for the prevention, early detection and treatment of child wasting</t>
    </r>
    <r>
      <rPr>
        <sz val="12"/>
        <color theme="1"/>
        <rFont val="Helvetica Light"/>
      </rPr>
      <t xml:space="preserve">. 
The selection criteria used was:
1. Combined GAM prevalence &gt; 20%
2. Stunting prevalence score = 4
3. IPC Phase = 3 or 4
Using these criteria based on the latest SMART survey data and HRP estimates, nine provinces were prioritized - Jawzjan, Urozgan, Paktika, Kandahar, Helmand, Kunar, Badakhshan, Ghor, and Nuristan.
</t>
    </r>
  </si>
  <si>
    <t>OUTCOME 1. REDUCED LOW BIRTHWEIGHT BY IMPROVING MATERNAL NUTRITION</t>
  </si>
  <si>
    <t>By 2025, reduce low birthweight by 30%</t>
  </si>
  <si>
    <t>National Target (2025)</t>
  </si>
  <si>
    <r>
      <t xml:space="preserve">Current National % of Low-Birth-Weight newborns 
</t>
    </r>
    <r>
      <rPr>
        <i/>
        <sz val="12"/>
        <color theme="1"/>
        <rFont val="Helvetica Light"/>
      </rPr>
      <t>(2020 or most recent data)</t>
    </r>
  </si>
  <si>
    <t>17% (DHS, 2015)</t>
  </si>
  <si>
    <t>OUTCOME 1:  OPERATIONAL FRAMEWORK</t>
  </si>
  <si>
    <t>System</t>
  </si>
  <si>
    <t>National Policy Commitment</t>
  </si>
  <si>
    <t>Operational Accelerator for: 
[Name of sub-national area]</t>
  </si>
  <si>
    <t>Stakeholder Support</t>
  </si>
  <si>
    <t>Intervention</t>
  </si>
  <si>
    <t>Delivery Platform</t>
  </si>
  <si>
    <t>Target Population</t>
  </si>
  <si>
    <t>Responsible</t>
  </si>
  <si>
    <t>Non-Government Support 
(e.g., UN Agencies, Civil Society, Donors, Academics)</t>
  </si>
  <si>
    <t>Describe the system-specific policy commitment to achieve the national target (include source)</t>
  </si>
  <si>
    <t>Describe the activity or programmatic measure to accelerate progress towards the national commitment</t>
  </si>
  <si>
    <t>Describe the structure for service delivery</t>
  </si>
  <si>
    <t>Describe the group of individuals that the intervention intends to cover</t>
  </si>
  <si>
    <t>At the Government Level, name who is responsible for this intervention and what is their commitment.</t>
  </si>
  <si>
    <t>Describe the support needed from UN agency(s), civil society (NGOs, community groups charitable groups, foundations, etc.), donors and academics to implement the intervention and their commitment to achieve targets.</t>
  </si>
  <si>
    <t>Health</t>
  </si>
  <si>
    <t>IFA supplementation for PLW and adolescent girls (National Nutrition Strategy MoPH, School Health Policy MoE, AFSeN 2019-2023)</t>
  </si>
  <si>
    <t xml:space="preserve">1. IFA supplementation to PLW 
2. IFA weekly supplementation to adolescent girls </t>
  </si>
  <si>
    <t xml:space="preserve">1. ANC, PNC, 2. CHWs, schools </t>
  </si>
  <si>
    <t xml:space="preserve">1.Pregnant and Lactating Women, 2. Adolescent girls 10-19 years old </t>
  </si>
  <si>
    <t>1. Ministry of Public Health (PND, CBHC, CAH, DoPH), BPHS (Human resources, and IFA supply for PLW) 
2. Ministry of Education (PESHD, DoE) 
(Human resources)</t>
  </si>
  <si>
    <t>1. Procurement of IFA and transportation for PLW, and implementation (donor), 2. Procurement of IFA tablets for adolescent girls, transportation cost, training and capacity building of service providers, Monitoring and supportive supervision cost (UNICEF)</t>
  </si>
  <si>
    <t>Food</t>
  </si>
  <si>
    <t>Improve access to food through homestead food production in rural, semi-urban and urban areas (MAIL FSN Strategy); Increased availability of horticulture products, vegetables and legumes (CAD NPP implementation plan, PRIORITY 2.3); Support home based livestock production, mainly poultry and ruminants to enrich household’s consumption and community level access (MAIL FSN Strategy and CAD NPP Implementation Plan)</t>
  </si>
  <si>
    <t>Promote home-based sustainable integrated farming practices:
-  Production of nutrient-rich foods, including legumes, through provision of fertilizers, improved seed and other agro inputs.
-  Establish backyard poultry, provision of milking sheep/goats/cows for women headed households.
-  Establish greenhouses, kitchen/school gardens and semi-density orchards</t>
  </si>
  <si>
    <t>Community/ Women headed HH</t>
  </si>
  <si>
    <t>Women headed and most vulnerable households</t>
  </si>
  <si>
    <t>MAIL (Human resources and budget for provision of inputs)</t>
  </si>
  <si>
    <t>Project costs (donors), provision of inputs and implementation by UN agency (FAO)</t>
  </si>
  <si>
    <t xml:space="preserve">Increased awareness about nutrition and adopting healthy food practices among the general population (National Nutrition Strategy MoPH), Improve quality of diets, particularly among women, children and vulnerable populations (MAIL FSN Strategy)  </t>
  </si>
  <si>
    <t>Promote balanced diets and good nutrition practices</t>
  </si>
  <si>
    <t>CBNP, CHW, FHAG, mass media</t>
  </si>
  <si>
    <t>general population, PLW, under 2 years old children, school going children and parents/caregivers</t>
  </si>
  <si>
    <t>Ministry of Public Health (PND, CBHC, HPD, DoPH), BPHS, MoE and MAIL (Human resources, facilitation and coordination of the training/awareness raising sessions)</t>
  </si>
  <si>
    <t>CBNP (UNICEF), Promotion and dissemination of FBDGs (FAO), IEC materials development, distribution, and broadcasting (WHO and UNICEF); Promote nutritious meals and complementary foods based on local food ingredients (FAO and WHO); Social marketing campaign on nutrition promotion. Implement SBCC under the girls education promotion initiatives (FAO)</t>
  </si>
  <si>
    <t>Micronutrient (Vitamins A and D, iron, folic acid, iodine) deficiencies reduced - Fortification of Wheat Flour and edible oil with micronutrients   (AFSEN-A SP 2019-2023)</t>
  </si>
  <si>
    <t>Strengthen regulations and promote the consumption of fortified food with special focus on iodized salt, fortified wheat and oil</t>
  </si>
  <si>
    <t>USI, Flour fortification programmes</t>
  </si>
  <si>
    <t>All stakeholders affected by the national fortification legislation</t>
  </si>
  <si>
    <t>MoPH, Ministry of Economy (setting the enabling environment including endorsement of enforcement plan for food food fortification regulation, facilitate import of fortified food and human resources), Flour, Oil and Salt processors (fortify the food), and implementation of the enforcement regulations</t>
  </si>
  <si>
    <t>Develop and launch the National Fortification enforcement strategy to guide on compliance with the national fortification regulation (WFP)</t>
  </si>
  <si>
    <t>All flour and oil locally produced flour and oil are fortified with vitamins and minerals. Awareness of general population is raised through national social marketing and promotion to raise demand at national level. Locally produced fortified flour are purchased by humanitarian organisations for use in food assistance programmes in Afghanistan to address hunger (1. National Strategic Plan For Nutrition Promotion (2019-2023)
2. National Regulations for Fortification of Flour and Edible Oil
3. National Enforcement Strategy for Food Fortification Regulations).</t>
  </si>
  <si>
    <t>Strengthen institutional procurement as part of national and/or large-scale programmes (e.g. school meals, cash and vouchers, food assistance)</t>
  </si>
  <si>
    <t>Humanitarian assistance programmes, Wheat and soya value chain programmes</t>
  </si>
  <si>
    <t>School children, food insecure households, individuals depending on institutional feeding programmes -hospitals, military etc.</t>
  </si>
  <si>
    <t>MoE, MoPH  (Implementation of food fortification enforcement regulation, PND, HPD, CBHC, support in general awareness raising), Millers Associations (production of fortified commodities)</t>
  </si>
  <si>
    <t>Demand creation for locally produced nutritious foods: Procurement of fortified wheat flour for humanitarian assistance, Procurement of locally produced micronutrient fortified high energy biscuits (HEB) for school feeding programmes, Explore possibility of local procurement of fortified vegetable oil for school feeding programmes, Procurement of soy flour for integration into food baskets for humanitarian response activities for shock affected and food insecure population groups (WFP)</t>
  </si>
  <si>
    <t>Provide supplementary foods to pregnant and lactating women according to the admission criteria on integrated management of acute malnutrition guidelines - National Nutrition Strategy, PND/MoPH 2020-2023</t>
  </si>
  <si>
    <t xml:space="preserve">Early identification and provision of special nutritious food to malnourished pregnant and lactating women </t>
  </si>
  <si>
    <t>Health delivery system (OPD + Community based CHW/MHT structures)</t>
  </si>
  <si>
    <t>Pregnant and lactating women suffering from moderate acute malnutrition</t>
  </si>
  <si>
    <t>MoPH (PND, DoPHs, BPHS implementers, coordination, human resources)</t>
  </si>
  <si>
    <t>Provision of targeted supplementary feeding programme services (WFP), Provision of emergency Blanket supplementary feeding services to shock affected populations (WFP)</t>
  </si>
  <si>
    <t>Social Protection</t>
  </si>
  <si>
    <t> Nutrition sensitive social protection 
and safety nets established (AFSEN-A-SP 2029-2023)</t>
  </si>
  <si>
    <t>Social protection mainstreaming in government interventions</t>
  </si>
  <si>
    <t>National social protection programmes</t>
  </si>
  <si>
    <t>Vulnerable population groups</t>
  </si>
  <si>
    <t>National and sub national authorities (Human resources)</t>
  </si>
  <si>
    <t>Strengthen Social Protection programming and planning through training and capacity building of national and provincial government partners and development stakeholders (WFP)</t>
  </si>
  <si>
    <t>WASH</t>
  </si>
  <si>
    <t>OUTCOME 2. IMPROVED CHILD HEALTH BY IMPROVING ACCESS TO PRIMARY HEALTH CARE, WATER, SANITATION AND HYGIENE SERVICES AND ENHANCED FOOD SAFETY</t>
  </si>
  <si>
    <t>By 2030, achieve universal health coverage, including access to quality essential health-care services for all</t>
  </si>
  <si>
    <r>
      <t xml:space="preserve">Current National Universal Health Coverage Index 
</t>
    </r>
    <r>
      <rPr>
        <i/>
        <sz val="12"/>
        <color theme="1"/>
        <rFont val="Helvetica Light"/>
      </rPr>
      <t>(2020 or most recent data)</t>
    </r>
  </si>
  <si>
    <t>57% can reach health facility within 30 minutes, and 90% within two hours (AHS, 2018)</t>
  </si>
  <si>
    <t>OUTCOME 2:  OPERATIONAL FRAMEWORK</t>
  </si>
  <si>
    <t>Quality and coverage of
nutrition-related child
health services improved (AFSeN 2019-2023)</t>
  </si>
  <si>
    <t xml:space="preserve">Strengthening routine measles vaccination and campaign of measles </t>
  </si>
  <si>
    <t>Routine vaccination, campaign</t>
  </si>
  <si>
    <t>Children under two years</t>
  </si>
  <si>
    <t>MoPH - National and regional levels (Coordination, human resources)</t>
  </si>
  <si>
    <t>Procurement of vaccines (GAVI, WHO,UNICEF), NGO assessments, capacity building, M&amp;E, program implementation (civil society)</t>
  </si>
  <si>
    <t>Increase coverage of Vitamin A and deworming (National Nutrition Strategy, PND/MoPH), and AFSeN 2019-2023</t>
  </si>
  <si>
    <t>Strengthening vitamin A supplementation and deworming and additional micronutrient supplementation</t>
  </si>
  <si>
    <t>NID campaign, school-based deworming campaign</t>
  </si>
  <si>
    <t>under five years, School age children</t>
  </si>
  <si>
    <t>MoPH - National and regional level  (Coordination, human resources), MoE</t>
  </si>
  <si>
    <t>Procurement of vitamin A and mebendazole (UNICEF) , distribution, monitoring, data collection, analyses (WHO), Facilitate implementation of the annual deworming campaign for school age children (WFP)</t>
  </si>
  <si>
    <t>Diversify and increase production of crops, legumes and horticulture products (AFSeN-A SP) - capacity building</t>
  </si>
  <si>
    <t>Capacity building of extension officers and farmers on harvest and post-harvest management and Good Agriculture Practices to ensure food safety</t>
  </si>
  <si>
    <t>Government institution/Community</t>
  </si>
  <si>
    <t>Extension officers and farmers</t>
  </si>
  <si>
    <t>MAIL (Human resources, take the ownership and provision of facilities for conducting training sessions)</t>
  </si>
  <si>
    <t xml:space="preserve">Project costs (donor), implementation, cascading training (FAO, extension department of MAIL) </t>
  </si>
  <si>
    <t>Access and use of safe drining water increased (AFSeN 2019-2023)</t>
  </si>
  <si>
    <t xml:space="preserve">Improve access to safe drinking water </t>
  </si>
  <si>
    <t xml:space="preserve">HF, community </t>
  </si>
  <si>
    <t xml:space="preserve">Children under five, PLW, general population </t>
  </si>
  <si>
    <t xml:space="preserve">MoPH, MRRD (HR, budget) </t>
  </si>
  <si>
    <t>Project costs (donor), implementation (UNICEF and partners)</t>
  </si>
  <si>
    <t xml:space="preserve"> Hygiene and sanitation
practices improved(AFSeN 2019-2023)</t>
  </si>
  <si>
    <t xml:space="preserve">Improve hygiene and sanitation practices (improved sanitation facilities, CLTS, improved WASH in HFs) </t>
  </si>
  <si>
    <t>community, HF</t>
  </si>
  <si>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</si>
  <si>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</si>
  <si>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r>
      <t xml:space="preserve">National % Exclusive breastfeeding under 6 months 
</t>
    </r>
    <r>
      <rPr>
        <i/>
        <sz val="12"/>
        <color theme="1"/>
        <rFont val="Helvetica Light"/>
      </rPr>
      <t>(2020 or most recent data)</t>
    </r>
  </si>
  <si>
    <t>43% (DHS, 2015)</t>
  </si>
  <si>
    <r>
      <t xml:space="preserve">National % Minimum diet diversity
</t>
    </r>
    <r>
      <rPr>
        <i/>
        <sz val="12"/>
        <color theme="1"/>
        <rFont val="Helvetica Light"/>
      </rPr>
      <t>(2020 or most recent data)</t>
    </r>
  </si>
  <si>
    <t>24% (DHS, 2015)</t>
  </si>
  <si>
    <t>OUTCOME 3:  OPERATIONAL FRAMEWORK</t>
  </si>
  <si>
    <t>Promote, protect and support exclusive breastfeeding for the first six months of live and continued breastfeeding for 2 years (NPNS 2020-2023), AFSeN 2019-2023</t>
  </si>
  <si>
    <t xml:space="preserve">Maternal, infant and young child nutrition (MIYCN) practices improved, EBF and CF </t>
  </si>
  <si>
    <t xml:space="preserve">Health facility and community </t>
  </si>
  <si>
    <t>children under two years, PLW</t>
  </si>
  <si>
    <t xml:space="preserve">MoPH (PND, RH, CBHC, DoPH) </t>
  </si>
  <si>
    <t>Training, developing IEC materials, developing complementary feeding guideline (UNICEF, WHO), implementation of GMP through nutrition counsellors (NGOs)</t>
  </si>
  <si>
    <t>Strengthen Infant and Young Child Feeding anc caring practices (AFSEN-A SP 2019-2023) and PND national nutrition strategy 2019-2023</t>
  </si>
  <si>
    <t>Scale up baby friendly hospital initiative</t>
  </si>
  <si>
    <t>Health Facility level</t>
  </si>
  <si>
    <t xml:space="preserve">Government at National , provincial and Districts (Human resources).  </t>
  </si>
  <si>
    <t>Training and monitoring (WHO, AFIAT/MSH),  implementation (NGOs), budget (WHO, AFIAT)</t>
  </si>
  <si>
    <t>Promoting, protecting breastfeeding, National Nutrition Strategy, PND/MoPH 2020-2023</t>
  </si>
  <si>
    <t>Strengthen national standards to regulate the sale of breastmilk substitutes and enforce the code of marketing of breast-milk substitutes</t>
  </si>
  <si>
    <t xml:space="preserve">Health Facility and community </t>
  </si>
  <si>
    <t xml:space="preserve">children under two years, PLW, families </t>
  </si>
  <si>
    <t>Support government to develop national standards (UNICEF, WHO, MIYCN WG partners)</t>
  </si>
  <si>
    <t>Increased private investment in processing and value addition (CAD NPP Implementation Plan and MAIL FSN Strategy)</t>
  </si>
  <si>
    <t>Establish agricultural and livestock processing and packaging centers for women</t>
  </si>
  <si>
    <t>Community/HH</t>
  </si>
  <si>
    <t>MAIL (Budget, human resources)</t>
  </si>
  <si>
    <t>Project costs (donor), provision of inputs/equipment, implementation (FAO)</t>
  </si>
  <si>
    <t>Dairy productivity enhanced (CAD NPP Implementation plan and Dairy Strategy)</t>
  </si>
  <si>
    <t>Increase dairy milk production, processing and marketing</t>
  </si>
  <si>
    <t>MAIL (Human resources, linkage with cooperatives)</t>
  </si>
  <si>
    <t>Project costs (donor), provision of inputs/equipment, implementation (FAO), dairy cooperatives engagement</t>
  </si>
  <si>
    <t>Safety nets interventions are provided to extremely poor and food/nutrition insecure households</t>
  </si>
  <si>
    <t>Nutrition-sensitive social protection  programmes</t>
  </si>
  <si>
    <t>Public health and food security interventions</t>
  </si>
  <si>
    <t>Children below 5 years, PLW and other vulnerable groups</t>
  </si>
  <si>
    <t>MRRD, MOLSA (Human resources)</t>
  </si>
  <si>
    <t>Develop Shock Responsive Social Protection for food and nutrition security for the vulnerable population (WFP)</t>
  </si>
  <si>
    <t>OUTCOME 4. IMPROVED TREATMENT OF CHILDREN WITH WASTING BY STRENGTHENING HEALTH SYSTEMS AND INTEGRATING TREATMENT INTO ROUTINE PRIMARY HEALTH SERVICES</t>
  </si>
  <si>
    <t>By 2025, we will increase by 50% the coverage of treatment services for children with wasting</t>
  </si>
  <si>
    <t>By 2025, we will increase the coverage of treatment services for children with wasting to 50%</t>
  </si>
  <si>
    <r>
      <t xml:space="preserve">National Coverage:  Management of severe acute malnutrition (SAM) – Inpatient 
</t>
    </r>
    <r>
      <rPr>
        <i/>
        <sz val="12"/>
        <color theme="0"/>
        <rFont val="Helvetica Light"/>
      </rPr>
      <t>(2020 or most recent data)</t>
    </r>
  </si>
  <si>
    <t>40% (Nutrition Database)</t>
  </si>
  <si>
    <r>
      <t xml:space="preserve">National Coverage:  Management of severe acute malnutrition (SAM) – Outpatient 
</t>
    </r>
    <r>
      <rPr>
        <i/>
        <sz val="12"/>
        <color theme="0"/>
        <rFont val="Helvetica Light"/>
      </rPr>
      <t>(2020 or most recent data)</t>
    </r>
  </si>
  <si>
    <t>OUTCOME 4:  OPERATIONAL FRAMEWORK</t>
  </si>
  <si>
    <t>Integrated management of  acute malnutrition for under five children - National Nutrition Strategy, PND/MoPH 2020-2023</t>
  </si>
  <si>
    <t>Early identification and supplementary feeding of &lt;5 year old children (with focus on &lt;2 year old) with MAM (including use of domestically produced lipid-based nutritional supplements, and appropriate recipes using local ingredients and products for home-based hygienic preparation of energy-dense, nutrient-rich foods).</t>
  </si>
  <si>
    <t>Children below 5 years suffering from moderate acute malnutrition</t>
  </si>
  <si>
    <t>Improve access to treatment of severe acute malnutrition services, National Nutrition Strategy, PND/MoPH 2020-2023</t>
  </si>
  <si>
    <t>Integrated management of &lt;5 year old children (especially those &lt;24 months old) with SAM through in-patient and out-patient treatment</t>
  </si>
  <si>
    <t>Health facility (outpatient and in-patient )</t>
  </si>
  <si>
    <t>Children under 5 years of age</t>
  </si>
  <si>
    <t>National Government (Coordination), program execution, human resources (Regional government)</t>
  </si>
  <si>
    <t>Capacity building and provision of supplies for out-patient (UNICEF), Capacity building and provision of supplies for In-patient (WHO), implementation and supervision (NGOs), project cost (OCHA, WHO)</t>
  </si>
  <si>
    <t>Strengthen national health information systems to regularly monitor and report wasting related data to inform the implementation of national services for its effective prevention and treatment</t>
  </si>
  <si>
    <t>Health facility</t>
  </si>
  <si>
    <t>Children under 5, PLW suffering from acute malnutrition</t>
  </si>
  <si>
    <t xml:space="preserve">MoPH (PND, HMIS), Human resources, and budget </t>
  </si>
  <si>
    <t>Technical support (UNICEF), Scale up application of SCOPE CODA for beneficiary tracking and management under IMAM programe (WFP)</t>
  </si>
  <si>
    <t>Support the inclusion of RUTF into the Essential Medicine List</t>
  </si>
  <si>
    <t>MoPH</t>
  </si>
  <si>
    <t>Children under five</t>
  </si>
  <si>
    <t>MoPH (GCMU, PMO, BPHS, EPHS) Human resources (national government)</t>
  </si>
  <si>
    <t>Advocacy (UNICEF, partners, donors)</t>
  </si>
  <si>
    <t xml:space="preserve">Food </t>
  </si>
  <si>
    <t>National Nutrition Strategy, PND/MoPH 2020-2023</t>
  </si>
  <si>
    <t>Support secure delivery chain of critical supplies- Establishing systems to support the procurement, storing and delivery of critical supply such as therapeutic food etc.</t>
  </si>
  <si>
    <t xml:space="preserve">Children under five, PLW, Adolescent girls </t>
  </si>
  <si>
    <t xml:space="preserve">MoPH (GCMU, PMO, BPHS, EPHS), MoE </t>
  </si>
  <si>
    <t xml:space="preserve">Capacity building and procurement of supply (UNICEF) </t>
  </si>
  <si>
    <t>Capacity for production and preparation of food products suitable for acutely malnourished children increased (AFSeN-A SP 2019-2023)</t>
  </si>
  <si>
    <t>Study the feasibility and in-country capacities to produce ready-to-use therapeutic and supplementary foods (local recipes) and study the effectiveness of these local recipes in treatment of acute malnutrition in compare with RUSF and RUTF in different livelihood zones of the country</t>
  </si>
  <si>
    <t>Health facilities</t>
  </si>
  <si>
    <t xml:space="preserve">   </t>
  </si>
  <si>
    <t>MoPH, MAIL (Human resources)</t>
  </si>
  <si>
    <t>Project costs (donor), technical expertise to the project (FAO), Field level implementation (BPHS implementer NGO), study to contribute to design of the study, data collection, data analysis (research/educational institute)</t>
  </si>
  <si>
    <t>Study on social protection and food and nutrition security</t>
  </si>
  <si>
    <t>Social protection programmes</t>
  </si>
  <si>
    <t>Health facilities, schools, community based programmes, employers</t>
  </si>
  <si>
    <t>Undertake study and assessments of Social protection programmes and contributing towards addressing towards food and nutrition security (WFP)</t>
  </si>
  <si>
    <t>Improve wash system of in-patient -SAM services (national nutrition strategy 2019-2023)</t>
  </si>
  <si>
    <t>Rehabilitation of water system of In-patient SAM centers</t>
  </si>
  <si>
    <t>Mothers of children under five admitted in Inpatient SAM centers, health staff</t>
  </si>
  <si>
    <t>Support government to rehabilitate WASH system of In-patient SAM centers (WHO), project cost (OCHA, EU)</t>
  </si>
  <si>
    <t>Regional, provincial and District government, Health facilities, (Human resource)</t>
  </si>
  <si>
    <t>MOLSA, MRRD, MAIL, MORR, ANDMA, Human recource</t>
  </si>
  <si>
    <t>The GAP Operational Roadmap</t>
  </si>
  <si>
    <t>Budget and Population Targets</t>
  </si>
  <si>
    <t>COUNTRY: Afghanistan</t>
  </si>
  <si>
    <r>
      <t xml:space="preserve">SYSTEM </t>
    </r>
    <r>
      <rPr>
        <b/>
        <sz val="9"/>
        <color theme="0"/>
        <rFont val="Calibri (Body)"/>
      </rPr>
      <t xml:space="preserve">
</t>
    </r>
    <r>
      <rPr>
        <sz val="9"/>
        <color theme="0"/>
        <rFont val="Calibri (Body)"/>
      </rPr>
      <t>(Health, Food, WASH, Social Protection)</t>
    </r>
  </si>
  <si>
    <t xml:space="preserve">PRIORITY ACTION </t>
  </si>
  <si>
    <t>TARGET POPULATION</t>
  </si>
  <si>
    <r>
      <t xml:space="preserve">UNIT COST
</t>
    </r>
    <r>
      <rPr>
        <sz val="8"/>
        <color theme="0"/>
        <rFont val="Calibri (Body)"/>
      </rPr>
      <t>(per year)</t>
    </r>
  </si>
  <si>
    <r>
      <t xml:space="preserve">TOTAL
</t>
    </r>
    <r>
      <rPr>
        <sz val="12"/>
        <color theme="0"/>
        <rFont val="Calibri"/>
        <family val="2"/>
        <scheme val="minor"/>
      </rPr>
      <t>(Target Population x Unit Cost)</t>
    </r>
  </si>
  <si>
    <t>U2</t>
  </si>
  <si>
    <t>U5</t>
  </si>
  <si>
    <t>PLW</t>
  </si>
  <si>
    <t>Other (specify)</t>
  </si>
  <si>
    <t>HH</t>
  </si>
  <si>
    <t>Outcome 1:  Reduced incidence of Low Birth Weight</t>
  </si>
  <si>
    <t xml:space="preserve">Health </t>
  </si>
  <si>
    <t>IFA supplementation to pregnant and lactating women</t>
  </si>
  <si>
    <t>2,500 service providers (midwife, nutrition counsellor, doctor, nurse)</t>
  </si>
  <si>
    <t>IFA weekly supplementation to adolescent girls (10-19 years of age) in and out of school</t>
  </si>
  <si>
    <t>Promote home-based sustainable integrated farming practices, including production of nutrient-rich foods - legumes</t>
  </si>
  <si>
    <t>Establishment of backyard poultry, provision of milking sheep/goats/cows for women headed households to ensure good quality protein sources and capacitate women on budgeting, credit access, value chains market dynamic</t>
  </si>
  <si>
    <t xml:space="preserve">Establishment of greenhouses, kitchen gardens and semi-density orchards in urban, semi-urban and rural locations; Making  vegetable and fruit compote to ensure fruits and vegetables are available during the dry season </t>
  </si>
  <si>
    <t>9,193,678 individuals</t>
  </si>
  <si>
    <t xml:space="preserve">Social Protection </t>
  </si>
  <si>
    <t>Subtotal Outcome 1:</t>
  </si>
  <si>
    <t>Outcome 2:  Improved Child Health</t>
  </si>
  <si>
    <t xml:space="preserve">Strengthening routine measles  </t>
  </si>
  <si>
    <t>Strengthening measles campaign</t>
  </si>
  <si>
    <t>Strengthening vitamin A supplementation</t>
  </si>
  <si>
    <t>Strengthening  deworming for pre-school age children 23-59 months</t>
  </si>
  <si>
    <t>Strengthening Multiple Micronutrient Powder supplementation for children 6-59 months</t>
  </si>
  <si>
    <t xml:space="preserve">Strengthening school-based deworming </t>
  </si>
  <si>
    <t>Access and use of safe drinking water increased, sanitation and hygiene</t>
  </si>
  <si>
    <t>34/beneficiary</t>
  </si>
  <si>
    <t xml:space="preserve">Hygiene and sanitation practices improved (improved sanitation facilities, Community Led Total Sanitation, improved WASH in health facilities) </t>
  </si>
  <si>
    <t>Subtotal Outcome 2:</t>
  </si>
  <si>
    <t>Outcome 3:  Improved Infant and Young Child Feeding</t>
  </si>
  <si>
    <t>Maternal, infant and young child nutrition practices improved, exclusive breastfeeding and complementary feeding counselling at the health facility</t>
  </si>
  <si>
    <t xml:space="preserve">Maternal, infant and young child nutrition practices improved, exclusive breastfeeding and complementary feeding counselling at the community level </t>
  </si>
  <si>
    <t>X</t>
  </si>
  <si>
    <t xml:space="preserve">Provision of fertilizers, improved seed and other agro inputs </t>
  </si>
  <si>
    <t>Social protection sensitive programmes</t>
  </si>
  <si>
    <t>Subtotal Outcome 3:</t>
  </si>
  <si>
    <t>Outcome 4:  Improved treatment of children with wasting</t>
  </si>
  <si>
    <t>Early identification and supplementary feeding of &lt;5 year old children (with focus on &lt;2 year old) with MAM (including use of domestically produced lipid-based nutritional supplements, and appropriate recipes using local ingredients and products for home-based hygienic preparation of energy-dense, nutrient-rich foods)</t>
  </si>
  <si>
    <t>Integrated management of &lt;5 year old children (especially those &lt;2 years old) with SAM through in-patient treatment</t>
  </si>
  <si>
    <t>Out-patient treatment of &lt;5 year old children with SAM</t>
  </si>
  <si>
    <t>Subtotal Outcome 4:</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</si>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</sst>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8" formatCode="_(* #,##0.0000_);_(* \(#,##0.0000\);_(* &quot;-&quot;??_);_(@_)"/>
  </numFmts>
  <fonts count="45">
    <font>
      <sz val="12"/>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2"/>
      <color theme="1"/>
      <name val="Times New Roman"/>
      <family val="1"/>
    </font>
    <font>
      <sz val="12"/>
      <color theme="1"/>
      <name val="Helvetica Light"/>
    </font>
    <font>
      <i/>
      <sz val="12"/>
      <color rgb="FFAEAAAA"/>
      <name val="Times New Roman"/>
      <family val="1"/>
    </font>
    <font>
      <sz val="12"/>
      <color theme="0"/>
      <name val="Helvetica Light"/>
    </font>
    <font>
      <b/>
      <sz val="12"/>
      <color theme="0"/>
      <name val="Helvetica Light"/>
    </font>
    <font>
      <i/>
      <sz val="12"/>
      <color theme="1"/>
      <name val="Helvetica Light"/>
    </font>
    <font>
      <i/>
      <sz val="12"/>
      <color theme="0"/>
      <name val="Helvetica Light"/>
    </font>
    <font>
      <b/>
      <sz val="16"/>
      <color theme="1"/>
      <name val="Helvetica Bold"/>
    </font>
    <font>
      <b/>
      <sz val="16"/>
      <color rgb="FF000000"/>
      <name val="Helvetica Bold"/>
    </font>
    <font>
      <b/>
      <sz val="28"/>
      <color theme="1"/>
      <name val="Helvetica Bold"/>
    </font>
    <font>
      <b/>
      <i/>
      <sz val="10"/>
      <color theme="0"/>
      <name val="Helvetica Light"/>
    </font>
    <font>
      <b/>
      <sz val="14"/>
      <color theme="0"/>
      <name val="Helvetica Light"/>
    </font>
    <font>
      <u/>
      <sz val="12"/>
      <color theme="1"/>
      <name val="Helvetica Light"/>
    </font>
    <font>
      <sz val="18"/>
      <color theme="1"/>
      <name val="Calibri"/>
      <family val="2"/>
      <scheme val="minor"/>
    </font>
    <font>
      <b/>
      <sz val="20"/>
      <color theme="1"/>
      <name val="Helvetica"/>
      <family val="2"/>
    </font>
    <font>
      <i/>
      <sz val="12"/>
      <color rgb="FF000000"/>
      <name val="Helvetica Light Oblique"/>
    </font>
    <font>
      <sz val="12"/>
      <name val="Helvetica Light"/>
    </font>
    <font>
      <sz val="12"/>
      <name val="Helvetica Light Oblique"/>
    </font>
    <font>
      <sz val="12"/>
      <color theme="1"/>
      <name val="Helvetica Light Oblique"/>
    </font>
    <font>
      <sz val="12"/>
      <color rgb="FF000000"/>
      <name val="Helvetica Light Oblique"/>
    </font>
    <font>
      <sz val="12"/>
      <name val="Calibri"/>
      <family val="2"/>
      <scheme val="minor"/>
    </font>
    <font>
      <sz val="11"/>
      <name val="Helvetica Light"/>
    </font>
    <font>
      <sz val="12"/>
      <color theme="2" tint="-0.499984740745262"/>
      <name val="Helvetica Light"/>
    </font>
    <font>
      <sz val="12"/>
      <name val="Calibri"/>
      <family val="2"/>
    </font>
    <font>
      <b/>
      <sz val="12"/>
      <color theme="0"/>
      <name val="Calibri"/>
      <family val="2"/>
      <scheme val="minor"/>
    </font>
    <font>
      <b/>
      <sz val="12"/>
      <color theme="1"/>
      <name val="Calibri"/>
      <family val="2"/>
      <scheme val="minor"/>
    </font>
    <font>
      <sz val="28"/>
      <color rgb="FF0070C0"/>
      <name val="Calibri"/>
      <family val="2"/>
      <scheme val="minor"/>
    </font>
    <font>
      <sz val="18"/>
      <color rgb="FF0070C0"/>
      <name val="Calibri"/>
      <family val="2"/>
      <scheme val="minor"/>
    </font>
    <font>
      <b/>
      <sz val="16"/>
      <color theme="1"/>
      <name val="Calibri"/>
      <family val="2"/>
      <scheme val="minor"/>
    </font>
    <font>
      <b/>
      <sz val="9"/>
      <color theme="0"/>
      <name val="Calibri (Body)"/>
    </font>
    <font>
      <sz val="9"/>
      <color theme="0"/>
      <name val="Calibri (Body)"/>
    </font>
    <font>
      <sz val="8"/>
      <color theme="0"/>
      <name val="Calibri (Body)"/>
    </font>
    <font>
      <b/>
      <sz val="9"/>
      <color theme="0"/>
      <name val="Calibri"/>
      <family val="2"/>
      <scheme val="minor"/>
    </font>
    <font>
      <sz val="12"/>
      <color rgb="FF000000"/>
      <name val="Calibri"/>
      <family val="2"/>
    </font>
    <font>
      <b/>
      <sz val="11"/>
      <color rgb="FF000000"/>
      <name val="Calibri"/>
      <family val="2"/>
    </font>
    <font>
      <sz val="11"/>
      <color rgb="FF000000"/>
      <name val="Calibri"/>
      <family val="2"/>
    </font>
    <font>
      <b/>
      <sz val="10"/>
      <color rgb="FF000000"/>
      <name val="Calibri"/>
      <family val="2"/>
    </font>
    <font>
      <sz val="10"/>
      <color rgb="FF000000"/>
      <name val="Calibri"/>
      <family val="2"/>
    </font>
    <font>
      <b/>
      <sz val="10"/>
      <color rgb="FFFF0000"/>
      <name val="Calibri"/>
      <family val="2"/>
      <scheme val="minor"/>
    </font>
    <font>
      <b/>
      <sz val="16"/>
      <color rgb="FF0070C0"/>
      <name val="Calibri"/>
      <family val="2"/>
      <scheme val="minor"/>
    </font>
    <font>
      <sz val="12"/>
      <color rgb="FF0070C0"/>
      <name val="Calibri"/>
      <family val="2"/>
      <scheme val="minor"/>
    </font>
  </fonts>
  <fills count="10">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rgb="FF002060"/>
        <bgColor indexed="64"/>
      </patternFill>
    </fill>
    <fill>
      <patternFill patternType="solid">
        <fgColor rgb="FFFFFF00"/>
        <bgColor indexed="64"/>
      </patternFill>
    </fill>
  </fills>
  <borders count="6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0" fontId="0" fillId="0" borderId="0"/>
    <xf numFmtId="0" fontId="3"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cellStyleXfs>
  <cellXfs count="269">
    <xf numFmtId="0" fontId="0" fillId="0" borderId="0" xfId="0"/>
    <xf numFmtId="0" fontId="4" fillId="0" borderId="0" xfId="0" applyFont="1"/>
    <xf numFmtId="0" fontId="0" fillId="0" borderId="0" xfId="0" applyAlignment="1">
      <alignment wrapText="1"/>
    </xf>
    <xf numFmtId="0" fontId="4" fillId="0" borderId="0" xfId="0" applyFont="1" applyBorder="1" applyAlignment="1">
      <alignment vertical="center" wrapText="1"/>
    </xf>
    <xf numFmtId="0" fontId="6" fillId="0" borderId="0" xfId="0" applyFont="1" applyBorder="1" applyAlignment="1">
      <alignment vertical="center" wrapText="1"/>
    </xf>
    <xf numFmtId="0" fontId="5" fillId="3" borderId="6" xfId="2" applyFont="1" applyBorder="1" applyAlignment="1">
      <alignment horizontal="center" wrapText="1"/>
    </xf>
    <xf numFmtId="0" fontId="5" fillId="3" borderId="24" xfId="2" applyFont="1" applyBorder="1" applyAlignment="1">
      <alignment horizontal="center" wrapText="1"/>
    </xf>
    <xf numFmtId="0" fontId="11" fillId="0" borderId="0" xfId="0" applyFont="1"/>
    <xf numFmtId="0" fontId="12" fillId="0" borderId="0" xfId="0" applyFont="1" applyAlignment="1">
      <alignment vertical="center"/>
    </xf>
    <xf numFmtId="0" fontId="11" fillId="0" borderId="0" xfId="0" applyFont="1" applyAlignment="1">
      <alignment vertical="center"/>
    </xf>
    <xf numFmtId="0" fontId="5" fillId="3" borderId="11" xfId="2" applyFont="1" applyBorder="1" applyAlignment="1">
      <alignment horizontal="center" wrapText="1"/>
    </xf>
    <xf numFmtId="0" fontId="5" fillId="6" borderId="32" xfId="5" applyFont="1" applyBorder="1"/>
    <xf numFmtId="0" fontId="5" fillId="6" borderId="31" xfId="5" applyFont="1" applyBorder="1"/>
    <xf numFmtId="0" fontId="5" fillId="6" borderId="31" xfId="5" applyFont="1" applyBorder="1" applyAlignment="1">
      <alignment horizontal="center" vertical="center" wrapText="1"/>
    </xf>
    <xf numFmtId="0" fontId="5" fillId="6" borderId="45" xfId="5" applyFont="1" applyBorder="1" applyAlignment="1">
      <alignment horizontal="center" vertical="center" wrapText="1"/>
    </xf>
    <xf numFmtId="0" fontId="5" fillId="6" borderId="47" xfId="5" applyFont="1" applyBorder="1" applyAlignment="1">
      <alignment horizontal="center" vertical="center" wrapText="1"/>
    </xf>
    <xf numFmtId="0" fontId="5" fillId="0" borderId="28" xfId="0" applyFont="1" applyBorder="1" applyAlignment="1">
      <alignment horizontal="center" vertical="center" wrapText="1"/>
    </xf>
    <xf numFmtId="0" fontId="0" fillId="0" borderId="29" xfId="0" applyBorder="1" applyAlignment="1">
      <alignment horizontal="left" vertical="top" wrapText="1"/>
    </xf>
    <xf numFmtId="0" fontId="4" fillId="0" borderId="0" xfId="0" applyFont="1" applyBorder="1"/>
    <xf numFmtId="0" fontId="0" fillId="0" borderId="0" xfId="0" applyBorder="1"/>
    <xf numFmtId="0" fontId="19" fillId="0" borderId="0" xfId="0" applyFont="1" applyBorder="1" applyAlignment="1">
      <alignment horizontal="center"/>
    </xf>
    <xf numFmtId="0" fontId="24" fillId="0" borderId="51" xfId="0" applyFont="1" applyBorder="1" applyAlignment="1">
      <alignment horizontal="left" vertical="top" wrapText="1"/>
    </xf>
    <xf numFmtId="0" fontId="26" fillId="0" borderId="51" xfId="0" applyFont="1" applyBorder="1" applyAlignment="1">
      <alignment horizontal="left" vertical="top" wrapText="1"/>
    </xf>
    <xf numFmtId="0" fontId="5" fillId="3" borderId="46" xfId="2" applyFont="1" applyBorder="1" applyAlignment="1">
      <alignment horizontal="center" wrapText="1"/>
    </xf>
    <xf numFmtId="0" fontId="5" fillId="3" borderId="51" xfId="2" applyFont="1" applyBorder="1" applyAlignment="1">
      <alignment horizontal="center" wrapText="1"/>
    </xf>
    <xf numFmtId="0" fontId="5" fillId="3" borderId="53" xfId="2" applyFont="1" applyBorder="1" applyAlignment="1">
      <alignment horizontal="center" wrapText="1"/>
    </xf>
    <xf numFmtId="0" fontId="5" fillId="6" borderId="26" xfId="5" applyFont="1" applyBorder="1"/>
    <xf numFmtId="0" fontId="5" fillId="6" borderId="26" xfId="5" applyFont="1" applyBorder="1" applyAlignment="1">
      <alignment horizontal="center" vertical="center" wrapText="1"/>
    </xf>
    <xf numFmtId="0" fontId="5" fillId="6" borderId="18" xfId="5" applyFont="1" applyBorder="1" applyAlignment="1">
      <alignment horizontal="center" vertical="center" wrapText="1"/>
    </xf>
    <xf numFmtId="0" fontId="5" fillId="6" borderId="19" xfId="5" applyFont="1" applyBorder="1" applyAlignment="1">
      <alignment horizontal="center" vertical="center" wrapText="1"/>
    </xf>
    <xf numFmtId="0" fontId="27" fillId="0" borderId="19" xfId="0" applyFont="1" applyFill="1" applyBorder="1" applyAlignment="1">
      <alignment wrapText="1"/>
    </xf>
    <xf numFmtId="0" fontId="25" fillId="0" borderId="39" xfId="0" applyFont="1" applyFill="1" applyBorder="1" applyAlignment="1">
      <alignment wrapText="1"/>
    </xf>
    <xf numFmtId="0" fontId="20" fillId="0" borderId="2" xfId="0" applyFont="1" applyFill="1" applyBorder="1" applyAlignment="1">
      <alignment wrapText="1"/>
    </xf>
    <xf numFmtId="0" fontId="27" fillId="0" borderId="51" xfId="0" applyFont="1" applyFill="1" applyBorder="1" applyAlignment="1">
      <alignment wrapText="1"/>
    </xf>
    <xf numFmtId="0" fontId="20" fillId="0" borderId="55" xfId="0" applyFont="1" applyFill="1" applyBorder="1" applyAlignment="1">
      <alignment wrapText="1"/>
    </xf>
    <xf numFmtId="0" fontId="27" fillId="0" borderId="2" xfId="0" applyFont="1" applyFill="1" applyBorder="1" applyAlignment="1">
      <alignment wrapText="1"/>
    </xf>
    <xf numFmtId="0" fontId="20" fillId="0" borderId="2" xfId="0" applyFont="1" applyFill="1" applyBorder="1" applyAlignment="1">
      <alignment horizontal="left" vertical="top" wrapText="1"/>
    </xf>
    <xf numFmtId="0" fontId="20" fillId="0" borderId="19" xfId="0" applyFont="1" applyFill="1" applyBorder="1" applyAlignment="1">
      <alignment horizontal="left" vertical="top" wrapText="1"/>
    </xf>
    <xf numFmtId="0" fontId="5" fillId="0" borderId="18" xfId="0" applyFont="1" applyBorder="1" applyAlignment="1">
      <alignment horizontal="center" vertical="center" wrapText="1"/>
    </xf>
    <xf numFmtId="0" fontId="20" fillId="0" borderId="39" xfId="0" applyFont="1" applyFill="1" applyBorder="1" applyAlignment="1">
      <alignment wrapText="1"/>
    </xf>
    <xf numFmtId="0" fontId="20" fillId="0" borderId="29" xfId="0" applyFont="1" applyFill="1" applyBorder="1" applyAlignment="1">
      <alignment horizontal="left" vertical="top" wrapText="1"/>
    </xf>
    <xf numFmtId="0" fontId="20" fillId="0" borderId="22" xfId="0" applyFont="1" applyFill="1" applyBorder="1" applyAlignment="1">
      <alignment horizontal="left" vertical="top" wrapText="1"/>
    </xf>
    <xf numFmtId="0" fontId="5" fillId="6" borderId="10" xfId="5" applyFont="1" applyBorder="1" applyAlignment="1">
      <alignment horizontal="center" vertical="center" wrapText="1"/>
    </xf>
    <xf numFmtId="0" fontId="5" fillId="0" borderId="29" xfId="0" applyFont="1" applyBorder="1" applyAlignment="1">
      <alignment horizontal="left" vertical="top" wrapText="1"/>
    </xf>
    <xf numFmtId="0" fontId="20" fillId="0" borderId="56" xfId="0" applyFont="1" applyFill="1" applyBorder="1" applyAlignment="1">
      <alignment wrapText="1"/>
    </xf>
    <xf numFmtId="0" fontId="5" fillId="0" borderId="46" xfId="0" applyFont="1" applyBorder="1" applyAlignment="1">
      <alignment horizontal="center" vertical="center" wrapText="1"/>
    </xf>
    <xf numFmtId="0" fontId="5" fillId="6" borderId="38" xfId="5" applyFont="1" applyBorder="1" applyAlignment="1">
      <alignment horizontal="center" vertical="center" wrapText="1"/>
    </xf>
    <xf numFmtId="0" fontId="20" fillId="0" borderId="51" xfId="0" applyFont="1" applyBorder="1" applyAlignment="1">
      <alignment horizontal="left" vertical="top" wrapText="1"/>
    </xf>
    <xf numFmtId="0" fontId="20" fillId="0" borderId="9" xfId="0" applyFont="1" applyFill="1" applyBorder="1" applyAlignment="1">
      <alignment wrapText="1"/>
    </xf>
    <xf numFmtId="0" fontId="5" fillId="6" borderId="49" xfId="5" applyFont="1" applyBorder="1" applyAlignment="1">
      <alignment horizontal="center" vertical="center" wrapText="1"/>
    </xf>
    <xf numFmtId="44" fontId="0" fillId="0" borderId="0" xfId="10" applyFont="1"/>
    <xf numFmtId="0" fontId="30" fillId="0" borderId="0" xfId="0" applyFont="1"/>
    <xf numFmtId="0" fontId="31" fillId="0" borderId="0" xfId="0" applyFont="1"/>
    <xf numFmtId="0" fontId="32" fillId="0" borderId="0" xfId="0" applyFont="1"/>
    <xf numFmtId="0" fontId="0" fillId="0" borderId="0" xfId="0" applyAlignment="1">
      <alignment horizontal="center"/>
    </xf>
    <xf numFmtId="0" fontId="36" fillId="8" borderId="60" xfId="0" applyFont="1" applyFill="1" applyBorder="1" applyAlignment="1">
      <alignment horizontal="center"/>
    </xf>
    <xf numFmtId="0" fontId="36" fillId="8" borderId="0" xfId="0" applyFont="1" applyFill="1" applyAlignment="1">
      <alignment horizontal="center"/>
    </xf>
    <xf numFmtId="0" fontId="36" fillId="8" borderId="62" xfId="0" applyFont="1" applyFill="1" applyBorder="1" applyAlignment="1">
      <alignment horizontal="center"/>
    </xf>
    <xf numFmtId="0" fontId="38" fillId="0" borderId="0" xfId="0" applyFont="1" applyAlignment="1">
      <alignment wrapText="1"/>
    </xf>
    <xf numFmtId="0" fontId="39" fillId="0" borderId="0" xfId="0" applyFont="1" applyAlignment="1">
      <alignment wrapText="1"/>
    </xf>
    <xf numFmtId="3" fontId="39" fillId="0" borderId="0" xfId="0" applyNumberFormat="1" applyFont="1" applyAlignment="1">
      <alignment wrapText="1"/>
    </xf>
    <xf numFmtId="4" fontId="39" fillId="0" borderId="0" xfId="0" applyNumberFormat="1" applyFont="1" applyAlignment="1">
      <alignment wrapText="1"/>
    </xf>
    <xf numFmtId="0" fontId="40" fillId="0" borderId="0" xfId="0" applyFont="1" applyAlignment="1">
      <alignment vertical="center" wrapText="1"/>
    </xf>
    <xf numFmtId="0" fontId="41" fillId="0" borderId="0" xfId="0" applyFont="1" applyAlignment="1">
      <alignment vertical="center" wrapText="1"/>
    </xf>
    <xf numFmtId="43" fontId="41" fillId="0" borderId="0" xfId="9" applyFont="1" applyFill="1" applyBorder="1" applyAlignment="1">
      <alignment vertical="center" wrapText="1"/>
    </xf>
    <xf numFmtId="8" fontId="41" fillId="0" borderId="0" xfId="0" applyNumberFormat="1" applyFont="1" applyAlignment="1">
      <alignment vertical="center" wrapText="1"/>
    </xf>
    <xf numFmtId="44" fontId="42" fillId="0" borderId="0" xfId="10" applyFont="1" applyBorder="1"/>
    <xf numFmtId="0" fontId="42" fillId="0" borderId="0" xfId="0" applyFont="1"/>
    <xf numFmtId="0" fontId="41" fillId="0" borderId="0" xfId="0" applyFont="1" applyAlignment="1">
      <alignment wrapText="1"/>
    </xf>
    <xf numFmtId="0" fontId="29" fillId="0" borderId="28" xfId="0" applyFont="1" applyBorder="1" applyAlignment="1">
      <alignment horizontal="right"/>
    </xf>
    <xf numFmtId="0" fontId="0" fillId="0" borderId="29" xfId="0" applyBorder="1"/>
    <xf numFmtId="0" fontId="43" fillId="0" borderId="28" xfId="0" applyFont="1" applyBorder="1" applyAlignment="1">
      <alignment horizontal="right"/>
    </xf>
    <xf numFmtId="0" fontId="44" fillId="0" borderId="29" xfId="0" applyFont="1" applyBorder="1"/>
    <xf numFmtId="165" fontId="43" fillId="0" borderId="30" xfId="10" applyNumberFormat="1" applyFont="1" applyFill="1" applyBorder="1"/>
    <xf numFmtId="0" fontId="0" fillId="0" borderId="22" xfId="0" applyFill="1" applyBorder="1" applyAlignment="1">
      <alignment horizontal="left" vertical="center"/>
    </xf>
    <xf numFmtId="164" fontId="0" fillId="0" borderId="2" xfId="9" applyNumberFormat="1" applyFont="1" applyFill="1" applyBorder="1"/>
    <xf numFmtId="164" fontId="0" fillId="0" borderId="2" xfId="9" applyNumberFormat="1" applyFont="1" applyFill="1" applyBorder="1" applyAlignment="1">
      <alignment horizontal="right" wrapText="1"/>
    </xf>
    <xf numFmtId="164" fontId="0" fillId="0" borderId="22" xfId="9" applyNumberFormat="1" applyFont="1" applyFill="1" applyBorder="1"/>
    <xf numFmtId="165" fontId="0" fillId="0" borderId="23" xfId="10" applyNumberFormat="1" applyFont="1" applyFill="1" applyBorder="1"/>
    <xf numFmtId="0" fontId="0" fillId="0" borderId="2" xfId="0" applyFill="1" applyBorder="1" applyAlignment="1">
      <alignment horizontal="left" vertical="center" wrapText="1"/>
    </xf>
    <xf numFmtId="164" fontId="0" fillId="0" borderId="2" xfId="9" applyNumberFormat="1" applyFont="1" applyFill="1" applyBorder="1" applyAlignment="1">
      <alignment wrapText="1"/>
    </xf>
    <xf numFmtId="165" fontId="0" fillId="0" borderId="17" xfId="10" applyNumberFormat="1" applyFont="1" applyFill="1" applyBorder="1"/>
    <xf numFmtId="0" fontId="0" fillId="0" borderId="2" xfId="0" applyFill="1" applyBorder="1" applyAlignment="1">
      <alignment vertical="center" wrapText="1"/>
    </xf>
    <xf numFmtId="164" fontId="37" fillId="0" borderId="2" xfId="9" applyNumberFormat="1" applyFont="1" applyFill="1" applyBorder="1" applyAlignment="1">
      <alignment horizontal="right" wrapText="1"/>
    </xf>
    <xf numFmtId="164" fontId="37" fillId="0" borderId="2" xfId="9" applyNumberFormat="1" applyFont="1" applyFill="1" applyBorder="1" applyAlignment="1">
      <alignment wrapText="1"/>
    </xf>
    <xf numFmtId="166" fontId="37" fillId="0" borderId="2" xfId="9" applyNumberFormat="1" applyFont="1" applyFill="1" applyBorder="1" applyAlignment="1">
      <alignment wrapText="1"/>
    </xf>
    <xf numFmtId="165" fontId="0" fillId="0" borderId="17" xfId="0" applyNumberFormat="1" applyFill="1" applyBorder="1"/>
    <xf numFmtId="0" fontId="0" fillId="0" borderId="16" xfId="0" applyFill="1" applyBorder="1" applyAlignment="1">
      <alignment horizontal="center" vertical="center" wrapText="1"/>
    </xf>
    <xf numFmtId="0" fontId="0" fillId="0" borderId="19" xfId="0" applyFill="1" applyBorder="1"/>
    <xf numFmtId="0" fontId="0" fillId="0" borderId="22" xfId="0" applyFill="1" applyBorder="1" applyAlignment="1">
      <alignment horizontal="left" vertical="center" wrapText="1"/>
    </xf>
    <xf numFmtId="166" fontId="0" fillId="0" borderId="2" xfId="9" applyNumberFormat="1" applyFont="1" applyFill="1" applyBorder="1"/>
    <xf numFmtId="0" fontId="0" fillId="0" borderId="16" xfId="0" applyFill="1" applyBorder="1" applyAlignment="1">
      <alignment horizontal="center" vertical="center"/>
    </xf>
    <xf numFmtId="0" fontId="29" fillId="0" borderId="18" xfId="0" applyFont="1" applyFill="1" applyBorder="1"/>
    <xf numFmtId="0" fontId="29" fillId="0" borderId="19" xfId="0" applyFont="1" applyFill="1" applyBorder="1" applyAlignment="1">
      <alignment horizontal="right"/>
    </xf>
    <xf numFmtId="0" fontId="29" fillId="0" borderId="19" xfId="0" applyFont="1" applyFill="1" applyBorder="1"/>
    <xf numFmtId="0" fontId="0" fillId="0" borderId="6" xfId="0" applyFill="1" applyBorder="1" applyAlignment="1">
      <alignment horizontal="left" vertical="center" wrapText="1"/>
    </xf>
    <xf numFmtId="164" fontId="0" fillId="0" borderId="6" xfId="9" applyNumberFormat="1" applyFont="1" applyFill="1" applyBorder="1"/>
    <xf numFmtId="164" fontId="0" fillId="0" borderId="2" xfId="9" applyNumberFormat="1" applyFont="1" applyFill="1" applyBorder="1" applyAlignment="1">
      <alignment horizontal="right"/>
    </xf>
    <xf numFmtId="0" fontId="0" fillId="0" borderId="18" xfId="0" applyFill="1" applyBorder="1"/>
    <xf numFmtId="0" fontId="37" fillId="0" borderId="6" xfId="0" applyFont="1" applyFill="1" applyBorder="1" applyAlignment="1">
      <alignment wrapText="1"/>
    </xf>
    <xf numFmtId="0" fontId="37" fillId="0" borderId="2" xfId="0" applyFont="1" applyFill="1" applyBorder="1" applyAlignment="1">
      <alignment wrapText="1"/>
    </xf>
    <xf numFmtId="0" fontId="0" fillId="0" borderId="18" xfId="0" applyFill="1" applyBorder="1" applyAlignment="1">
      <alignment horizontal="center" vertical="center"/>
    </xf>
    <xf numFmtId="0" fontId="0" fillId="0" borderId="47" xfId="0" applyFill="1" applyBorder="1" applyAlignment="1">
      <alignment horizontal="left" vertical="center" wrapText="1"/>
    </xf>
    <xf numFmtId="165" fontId="29" fillId="9" borderId="20" xfId="10" applyNumberFormat="1" applyFont="1" applyFill="1" applyBorder="1"/>
    <xf numFmtId="165" fontId="29" fillId="9" borderId="30" xfId="10" applyNumberFormat="1" applyFont="1" applyFill="1" applyBorder="1"/>
    <xf numFmtId="0" fontId="5" fillId="0" borderId="21" xfId="0" applyFont="1" applyBorder="1" applyAlignment="1">
      <alignment horizontal="center" vertical="center" wrapText="1"/>
    </xf>
    <xf numFmtId="0" fontId="0" fillId="0" borderId="18" xfId="0" applyBorder="1" applyAlignment="1">
      <alignment horizontal="center" vertical="center" wrapText="1"/>
    </xf>
    <xf numFmtId="0" fontId="20" fillId="0" borderId="29" xfId="0" applyFont="1" applyFill="1" applyBorder="1" applyAlignment="1">
      <alignment horizontal="left" vertical="top" wrapText="1"/>
    </xf>
    <xf numFmtId="0" fontId="20" fillId="0" borderId="30" xfId="0" applyFont="1" applyFill="1" applyBorder="1" applyAlignment="1">
      <alignment horizontal="left" vertical="top" wrapText="1"/>
    </xf>
    <xf numFmtId="0" fontId="0" fillId="0" borderId="16" xfId="0" applyBorder="1" applyAlignment="1">
      <alignment horizontal="center" vertical="center" wrapText="1"/>
    </xf>
    <xf numFmtId="0" fontId="5" fillId="4" borderId="5" xfId="3" applyFont="1" applyBorder="1" applyAlignment="1">
      <alignment horizontal="center" vertical="center"/>
    </xf>
    <xf numFmtId="0" fontId="20" fillId="0" borderId="2"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9" xfId="0" applyFont="1" applyFill="1" applyBorder="1" applyAlignment="1">
      <alignment horizontal="left" vertical="top" wrapText="1"/>
    </xf>
    <xf numFmtId="0" fontId="5" fillId="4" borderId="25" xfId="3" applyFont="1" applyBorder="1" applyAlignment="1">
      <alignment horizontal="center" vertical="center"/>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7" xfId="0" applyFont="1" applyBorder="1" applyAlignment="1">
      <alignment horizontal="center" vertical="center" wrapText="1"/>
    </xf>
    <xf numFmtId="9" fontId="20" fillId="0" borderId="9" xfId="0" applyNumberFormat="1" applyFont="1" applyBorder="1" applyAlignment="1">
      <alignment horizontal="center" vertical="center" wrapText="1"/>
    </xf>
    <xf numFmtId="9" fontId="20" fillId="0" borderId="39"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3" borderId="13" xfId="2" applyFont="1" applyBorder="1" applyAlignment="1">
      <alignment horizontal="center" wrapText="1"/>
    </xf>
    <xf numFmtId="0" fontId="5" fillId="3" borderId="14" xfId="2" applyFont="1" applyBorder="1" applyAlignment="1">
      <alignment horizontal="center" wrapText="1"/>
    </xf>
    <xf numFmtId="0" fontId="5" fillId="3" borderId="40" xfId="2" applyFont="1" applyBorder="1" applyAlignment="1">
      <alignment horizontal="center" wrapText="1"/>
    </xf>
    <xf numFmtId="0" fontId="5" fillId="3" borderId="44" xfId="2" applyFont="1" applyBorder="1" applyAlignment="1">
      <alignment horizontal="center" wrapText="1"/>
    </xf>
    <xf numFmtId="0" fontId="5" fillId="3" borderId="15" xfId="2" applyFont="1" applyBorder="1" applyAlignment="1">
      <alignment horizontal="center" wrapText="1"/>
    </xf>
    <xf numFmtId="0" fontId="7" fillId="2" borderId="21" xfId="1" applyFont="1" applyBorder="1" applyAlignment="1">
      <alignment horizontal="left" vertical="center" wrapText="1"/>
    </xf>
    <xf numFmtId="0" fontId="7" fillId="2" borderId="14" xfId="1" applyFont="1" applyBorder="1" applyAlignment="1">
      <alignment horizontal="center" vertical="center" wrapText="1"/>
    </xf>
    <xf numFmtId="0" fontId="7" fillId="2" borderId="15" xfId="1" applyFont="1" applyBorder="1" applyAlignment="1">
      <alignment horizontal="center" vertical="center" wrapText="1"/>
    </xf>
    <xf numFmtId="0" fontId="5" fillId="7" borderId="16" xfId="6" applyFont="1" applyBorder="1" applyAlignment="1">
      <alignment horizontal="left" vertical="center" wrapText="1"/>
    </xf>
    <xf numFmtId="9" fontId="20" fillId="0" borderId="8"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34" xfId="0" applyFont="1" applyBorder="1" applyAlignment="1">
      <alignment horizontal="center" vertical="center" wrapText="1"/>
    </xf>
    <xf numFmtId="0" fontId="5" fillId="4" borderId="4" xfId="3" applyFont="1" applyBorder="1" applyAlignment="1">
      <alignment horizontal="center" wrapText="1"/>
    </xf>
    <xf numFmtId="0" fontId="5" fillId="4" borderId="4" xfId="3" applyFont="1" applyBorder="1" applyAlignment="1">
      <alignment horizontal="center"/>
    </xf>
    <xf numFmtId="0" fontId="5" fillId="4" borderId="48" xfId="3" applyFont="1" applyBorder="1" applyAlignment="1">
      <alignment horizontal="center"/>
    </xf>
    <xf numFmtId="0" fontId="5" fillId="7" borderId="18" xfId="6" applyFont="1" applyBorder="1" applyAlignment="1">
      <alignment horizontal="left" vertical="center" wrapText="1"/>
    </xf>
    <xf numFmtId="0" fontId="20" fillId="0" borderId="3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20"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23" xfId="0" applyFont="1" applyFill="1" applyBorder="1" applyAlignment="1">
      <alignment horizontal="left" vertical="top" wrapText="1"/>
    </xf>
    <xf numFmtId="0" fontId="5" fillId="6" borderId="41" xfId="5" applyFont="1" applyBorder="1" applyAlignment="1">
      <alignment horizontal="center" vertical="center" wrapText="1"/>
    </xf>
    <xf numFmtId="0" fontId="5" fillId="6" borderId="42" xfId="5" applyFont="1" applyBorder="1" applyAlignment="1">
      <alignment horizontal="center" vertical="center" wrapText="1"/>
    </xf>
    <xf numFmtId="0" fontId="5" fillId="6" borderId="12" xfId="5" applyFont="1" applyBorder="1" applyAlignment="1">
      <alignment horizontal="center" vertical="center" wrapText="1"/>
    </xf>
    <xf numFmtId="0" fontId="5" fillId="6" borderId="10" xfId="5" applyFont="1" applyBorder="1" applyAlignment="1">
      <alignment horizontal="center" vertical="center" wrapText="1"/>
    </xf>
    <xf numFmtId="0" fontId="5" fillId="6" borderId="43" xfId="5" applyFont="1" applyBorder="1" applyAlignment="1">
      <alignment horizontal="center" vertical="center"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38" xfId="0" applyFont="1" applyFill="1" applyBorder="1" applyAlignment="1">
      <alignment horizontal="left" vertical="top" wrapText="1"/>
    </xf>
    <xf numFmtId="0" fontId="20" fillId="0" borderId="37" xfId="0" applyFont="1" applyFill="1" applyBorder="1" applyAlignment="1">
      <alignment horizontal="left" vertical="top" wrapText="1"/>
    </xf>
    <xf numFmtId="0" fontId="20" fillId="0" borderId="39" xfId="0" applyFont="1" applyFill="1" applyBorder="1" applyAlignment="1">
      <alignment horizontal="left" vertical="top" wrapText="1"/>
    </xf>
    <xf numFmtId="0" fontId="20" fillId="0" borderId="36" xfId="0" applyFont="1" applyFill="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20" fillId="0" borderId="3" xfId="0" applyFont="1" applyFill="1" applyBorder="1" applyAlignment="1">
      <alignment wrapText="1"/>
    </xf>
    <xf numFmtId="0" fontId="20" fillId="0" borderId="56" xfId="0" applyFont="1" applyFill="1" applyBorder="1" applyAlignment="1">
      <alignment wrapText="1"/>
    </xf>
    <xf numFmtId="0" fontId="20" fillId="0" borderId="37" xfId="0" applyFont="1" applyFill="1" applyBorder="1" applyAlignment="1">
      <alignment wrapText="1"/>
    </xf>
    <xf numFmtId="0" fontId="20" fillId="0" borderId="39" xfId="0" applyFont="1" applyFill="1" applyBorder="1" applyAlignment="1">
      <alignment wrapText="1"/>
    </xf>
    <xf numFmtId="0" fontId="11" fillId="0" borderId="0" xfId="0" applyFont="1" applyAlignment="1">
      <alignment horizontal="left" wrapText="1"/>
    </xf>
    <xf numFmtId="0" fontId="20" fillId="0" borderId="51" xfId="0" applyFont="1" applyBorder="1" applyAlignment="1">
      <alignment horizontal="left" vertical="top" wrapText="1"/>
    </xf>
    <xf numFmtId="0" fontId="20" fillId="0" borderId="52" xfId="0" applyFont="1" applyBorder="1" applyAlignment="1">
      <alignment horizontal="left" vertical="top" wrapText="1"/>
    </xf>
    <xf numFmtId="0" fontId="5" fillId="0" borderId="32" xfId="0" applyFont="1" applyBorder="1" applyAlignment="1">
      <alignment horizontal="center" vertical="center" wrapText="1"/>
    </xf>
    <xf numFmtId="0" fontId="5" fillId="0" borderId="46" xfId="0" applyFont="1" applyBorder="1" applyAlignment="1">
      <alignment horizontal="center" vertical="center" wrapText="1"/>
    </xf>
    <xf numFmtId="0" fontId="20" fillId="0" borderId="44"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5" fillId="3" borderId="23" xfId="2" applyFont="1" applyBorder="1" applyAlignment="1">
      <alignment horizontal="center" wrapText="1"/>
    </xf>
    <xf numFmtId="0" fontId="5" fillId="6" borderId="35" xfId="5" applyFont="1" applyBorder="1" applyAlignment="1">
      <alignment horizontal="center" vertical="center" wrapText="1"/>
    </xf>
    <xf numFmtId="0" fontId="5" fillId="6" borderId="38" xfId="5" applyFont="1" applyBorder="1" applyAlignment="1">
      <alignment horizontal="center" vertical="center" wrapText="1"/>
    </xf>
    <xf numFmtId="0" fontId="5" fillId="6" borderId="20" xfId="5" applyFont="1" applyBorder="1" applyAlignment="1">
      <alignment horizontal="center" vertical="center" wrapText="1"/>
    </xf>
    <xf numFmtId="0" fontId="5" fillId="4" borderId="3" xfId="3" applyFont="1" applyBorder="1" applyAlignment="1">
      <alignment horizontal="center"/>
    </xf>
    <xf numFmtId="0" fontId="5" fillId="4" borderId="1" xfId="3" applyFont="1" applyBorder="1" applyAlignment="1">
      <alignment horizontal="center"/>
    </xf>
    <xf numFmtId="0" fontId="7" fillId="2" borderId="40" xfId="1" applyFont="1" applyBorder="1" applyAlignment="1">
      <alignment horizontal="center" vertical="center" wrapText="1"/>
    </xf>
    <xf numFmtId="0" fontId="7" fillId="2" borderId="22" xfId="1" applyFont="1" applyBorder="1" applyAlignment="1">
      <alignment horizontal="center" vertical="center" wrapText="1"/>
    </xf>
    <xf numFmtId="0" fontId="7" fillId="2" borderId="23" xfId="1" applyFont="1" applyBorder="1" applyAlignment="1">
      <alignment horizontal="center" vertical="center" wrapText="1"/>
    </xf>
    <xf numFmtId="0" fontId="7" fillId="2" borderId="23" xfId="1" applyFont="1" applyBorder="1" applyAlignment="1">
      <alignment horizontal="left" vertical="center" wrapText="1"/>
    </xf>
    <xf numFmtId="0" fontId="7" fillId="5" borderId="16" xfId="4" applyFont="1" applyBorder="1" applyAlignment="1">
      <alignment horizontal="left" vertical="center" wrapText="1"/>
    </xf>
    <xf numFmtId="0" fontId="7" fillId="5" borderId="17" xfId="4" applyFont="1" applyBorder="1" applyAlignment="1">
      <alignment horizontal="left" vertical="center" wrapText="1"/>
    </xf>
    <xf numFmtId="0" fontId="7" fillId="5" borderId="18" xfId="4" applyFont="1" applyBorder="1" applyAlignment="1">
      <alignment horizontal="left" vertical="center" wrapText="1"/>
    </xf>
    <xf numFmtId="0" fontId="7" fillId="5" borderId="20" xfId="4" applyFont="1" applyBorder="1" applyAlignment="1">
      <alignment horizontal="left" vertical="center" wrapText="1"/>
    </xf>
    <xf numFmtId="0" fontId="13" fillId="0" borderId="0" xfId="0" applyFont="1" applyAlignment="1">
      <alignment horizontal="center" vertical="center"/>
    </xf>
    <xf numFmtId="0" fontId="18" fillId="0" borderId="0" xfId="0" applyFont="1" applyAlignment="1">
      <alignment horizontal="center" vertical="center"/>
    </xf>
    <xf numFmtId="0" fontId="8" fillId="2" borderId="2" xfId="1" applyFont="1" applyBorder="1" applyAlignment="1">
      <alignment horizontal="center" wrapText="1"/>
    </xf>
    <xf numFmtId="0" fontId="8" fillId="2" borderId="2" xfId="1" applyFont="1" applyBorder="1" applyAlignment="1">
      <alignment horizontal="center" vertical="center" wrapText="1"/>
    </xf>
    <xf numFmtId="0" fontId="8" fillId="2" borderId="17" xfId="1" applyFont="1" applyBorder="1" applyAlignment="1">
      <alignment horizontal="center" vertical="center" wrapText="1"/>
    </xf>
    <xf numFmtId="0" fontId="8" fillId="2" borderId="22" xfId="1" applyFont="1" applyBorder="1" applyAlignment="1">
      <alignment horizontal="center" vertical="center" wrapText="1"/>
    </xf>
    <xf numFmtId="0" fontId="8" fillId="2" borderId="23" xfId="1" applyFont="1" applyBorder="1" applyAlignment="1">
      <alignment horizontal="center" vertical="center" wrapText="1"/>
    </xf>
    <xf numFmtId="0" fontId="7" fillId="2" borderId="16" xfId="1" applyFont="1" applyBorder="1" applyAlignment="1">
      <alignment horizontal="left"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17" fillId="0" borderId="0" xfId="0" applyFont="1" applyAlignment="1">
      <alignment horizontal="center"/>
    </xf>
    <xf numFmtId="0" fontId="7" fillId="2" borderId="21" xfId="1" applyFont="1" applyBorder="1" applyAlignment="1">
      <alignment horizontal="left" vertical="center"/>
    </xf>
    <xf numFmtId="0" fontId="7" fillId="2" borderId="16" xfId="1" applyFont="1" applyBorder="1" applyAlignment="1">
      <alignment horizontal="left" vertical="center"/>
    </xf>
    <xf numFmtId="0" fontId="15" fillId="2" borderId="22" xfId="1" applyFont="1" applyBorder="1" applyAlignment="1">
      <alignment horizontal="center"/>
    </xf>
    <xf numFmtId="0" fontId="15" fillId="2" borderId="23" xfId="1" applyFont="1" applyBorder="1" applyAlignment="1">
      <alignment horizontal="center"/>
    </xf>
    <xf numFmtId="0" fontId="7" fillId="2" borderId="22" xfId="1" applyFont="1" applyBorder="1" applyAlignment="1">
      <alignment horizontal="left" vertical="center" wrapText="1"/>
    </xf>
    <xf numFmtId="0" fontId="7" fillId="2" borderId="2" xfId="1" applyFont="1" applyBorder="1" applyAlignment="1">
      <alignment horizontal="left" vertical="center" wrapText="1"/>
    </xf>
    <xf numFmtId="0" fontId="20" fillId="0" borderId="8" xfId="0" applyFont="1" applyFill="1" applyBorder="1" applyAlignment="1">
      <alignment wrapText="1"/>
    </xf>
    <xf numFmtId="0" fontId="20" fillId="0" borderId="9" xfId="0" applyFont="1" applyFill="1" applyBorder="1" applyAlignment="1">
      <alignment wrapText="1"/>
    </xf>
    <xf numFmtId="0" fontId="5" fillId="0" borderId="27" xfId="0" applyFont="1" applyBorder="1" applyAlignment="1">
      <alignment horizontal="center" vertical="center" wrapText="1"/>
    </xf>
    <xf numFmtId="0" fontId="22" fillId="0" borderId="2" xfId="0" applyFont="1" applyBorder="1" applyAlignment="1">
      <alignment horizontal="left"/>
    </xf>
    <xf numFmtId="10" fontId="23" fillId="0" borderId="2" xfId="0" applyNumberFormat="1" applyFont="1" applyBorder="1" applyAlignment="1">
      <alignment horizontal="center" wrapText="1"/>
    </xf>
    <xf numFmtId="0" fontId="23" fillId="0" borderId="19" xfId="0" applyFont="1" applyBorder="1" applyAlignment="1">
      <alignment horizontal="center"/>
    </xf>
    <xf numFmtId="0" fontId="5" fillId="6" borderId="28" xfId="5" applyFont="1" applyBorder="1" applyAlignment="1">
      <alignment horizontal="left" vertical="center" wrapText="1"/>
    </xf>
    <xf numFmtId="0" fontId="5" fillId="6" borderId="48" xfId="5" applyFont="1" applyBorder="1" applyAlignment="1">
      <alignment horizontal="left" vertical="center" wrapText="1"/>
    </xf>
    <xf numFmtId="0" fontId="5" fillId="6" borderId="4" xfId="5" applyFont="1" applyBorder="1" applyAlignment="1">
      <alignment horizontal="left" vertical="top" wrapText="1"/>
    </xf>
    <xf numFmtId="0" fontId="5" fillId="6" borderId="3" xfId="5" applyFont="1" applyBorder="1" applyAlignment="1">
      <alignment horizontal="left" vertical="top" wrapText="1"/>
    </xf>
    <xf numFmtId="0" fontId="5" fillId="6" borderId="1" xfId="5" applyFont="1" applyBorder="1" applyAlignment="1">
      <alignment horizontal="left" vertical="top" wrapText="1"/>
    </xf>
    <xf numFmtId="0" fontId="5" fillId="6" borderId="49" xfId="5" applyFont="1" applyBorder="1" applyAlignment="1">
      <alignment horizontal="center" vertical="center" wrapText="1"/>
    </xf>
    <xf numFmtId="0" fontId="5" fillId="7" borderId="33" xfId="6" applyFont="1" applyBorder="1" applyAlignment="1">
      <alignment horizontal="left" vertical="center" wrapText="1"/>
    </xf>
    <xf numFmtId="0" fontId="5" fillId="7" borderId="9" xfId="6" applyFont="1" applyBorder="1" applyAlignment="1">
      <alignment horizontal="left"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34" xfId="0" applyFont="1" applyBorder="1" applyAlignment="1">
      <alignment horizontal="center" vertical="center" wrapText="1"/>
    </xf>
    <xf numFmtId="0" fontId="23" fillId="0" borderId="20" xfId="0" applyFont="1" applyBorder="1" applyAlignment="1">
      <alignment horizontal="center"/>
    </xf>
    <xf numFmtId="0" fontId="5" fillId="6" borderId="50" xfId="5" applyFont="1" applyBorder="1" applyAlignment="1">
      <alignment horizontal="center" vertical="center" wrapText="1"/>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3" fillId="0" borderId="2" xfId="0" applyFont="1" applyBorder="1" applyAlignment="1">
      <alignment horizontal="center"/>
    </xf>
    <xf numFmtId="0" fontId="23" fillId="0" borderId="17" xfId="0" applyFont="1" applyBorder="1" applyAlignment="1">
      <alignment horizontal="center"/>
    </xf>
    <xf numFmtId="10" fontId="22" fillId="0" borderId="2" xfId="0" applyNumberFormat="1" applyFont="1" applyBorder="1" applyAlignment="1">
      <alignment horizontal="center" wrapText="1"/>
    </xf>
    <xf numFmtId="0" fontId="22" fillId="0" borderId="19" xfId="0" applyFont="1" applyBorder="1" applyAlignment="1">
      <alignment horizontal="left"/>
    </xf>
    <xf numFmtId="0" fontId="5" fillId="4" borderId="48" xfId="3" applyFont="1" applyBorder="1" applyAlignment="1">
      <alignment horizontal="center" vertical="center"/>
    </xf>
    <xf numFmtId="0" fontId="5" fillId="7" borderId="35" xfId="6" applyFont="1" applyBorder="1" applyAlignment="1">
      <alignment horizontal="left" vertical="center" wrapText="1"/>
    </xf>
    <xf numFmtId="0" fontId="5" fillId="7" borderId="39" xfId="6" applyFont="1" applyBorder="1" applyAlignment="1">
      <alignment horizontal="left" vertical="center" wrapText="1"/>
    </xf>
    <xf numFmtId="0" fontId="21" fillId="0" borderId="38"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5" fillId="3" borderId="4" xfId="2" applyFont="1" applyBorder="1" applyAlignment="1">
      <alignment horizontal="center" wrapText="1"/>
    </xf>
    <xf numFmtId="0" fontId="7" fillId="2" borderId="13" xfId="1" applyFont="1" applyBorder="1" applyAlignment="1">
      <alignment horizontal="left" vertical="center" wrapText="1"/>
    </xf>
    <xf numFmtId="0" fontId="7" fillId="2" borderId="40" xfId="1" applyFont="1" applyBorder="1" applyAlignment="1">
      <alignment horizontal="left" vertical="center" wrapText="1"/>
    </xf>
    <xf numFmtId="0" fontId="8" fillId="2" borderId="44" xfId="1" applyFont="1" applyBorder="1" applyAlignment="1">
      <alignment horizontal="center" vertical="center" wrapText="1"/>
    </xf>
    <xf numFmtId="0" fontId="8" fillId="2" borderId="14" xfId="1" applyFont="1" applyBorder="1" applyAlignment="1">
      <alignment horizontal="center" vertical="center" wrapText="1"/>
    </xf>
    <xf numFmtId="0" fontId="8" fillId="2" borderId="15" xfId="1" applyFont="1" applyBorder="1" applyAlignment="1">
      <alignment horizontal="center" vertical="center" wrapText="1"/>
    </xf>
    <xf numFmtId="0" fontId="5" fillId="3" borderId="54" xfId="2" applyFont="1" applyBorder="1" applyAlignment="1">
      <alignment horizontal="center" wrapText="1"/>
    </xf>
    <xf numFmtId="0" fontId="5" fillId="3" borderId="30" xfId="2" applyFont="1" applyBorder="1" applyAlignment="1">
      <alignment horizontal="center" wrapText="1"/>
    </xf>
    <xf numFmtId="0" fontId="28" fillId="8" borderId="5" xfId="0" applyFont="1" applyFill="1" applyBorder="1" applyAlignment="1">
      <alignment horizontal="left" vertical="center" wrapText="1"/>
    </xf>
    <xf numFmtId="0" fontId="28" fillId="8" borderId="61" xfId="0" applyFont="1" applyFill="1" applyBorder="1" applyAlignment="1">
      <alignment horizontal="left" vertical="center" wrapText="1"/>
    </xf>
    <xf numFmtId="0" fontId="28" fillId="8" borderId="57" xfId="0" applyFont="1" applyFill="1" applyBorder="1" applyAlignment="1">
      <alignment horizontal="left" vertical="center"/>
    </xf>
    <xf numFmtId="0" fontId="28" fillId="8" borderId="60" xfId="0" applyFont="1" applyFill="1" applyBorder="1" applyAlignment="1">
      <alignment horizontal="left" vertical="center"/>
    </xf>
    <xf numFmtId="0" fontId="28" fillId="8" borderId="57" xfId="0" applyFont="1" applyFill="1" applyBorder="1" applyAlignment="1">
      <alignment horizontal="center" vertical="center"/>
    </xf>
    <xf numFmtId="0" fontId="28" fillId="8" borderId="58" xfId="0" applyFont="1" applyFill="1" applyBorder="1" applyAlignment="1">
      <alignment horizontal="center" vertical="center"/>
    </xf>
    <xf numFmtId="0" fontId="28" fillId="8" borderId="59" xfId="0" applyFont="1" applyFill="1" applyBorder="1" applyAlignment="1">
      <alignment horizontal="center" vertical="center"/>
    </xf>
    <xf numFmtId="44" fontId="28" fillId="8" borderId="5" xfId="10" applyFont="1" applyFill="1" applyBorder="1" applyAlignment="1">
      <alignment horizontal="center" vertical="center" wrapText="1"/>
    </xf>
    <xf numFmtId="44" fontId="28" fillId="8" borderId="61" xfId="10" applyFont="1" applyFill="1" applyBorder="1" applyAlignment="1">
      <alignment horizontal="center" vertical="center" wrapText="1"/>
    </xf>
    <xf numFmtId="44" fontId="0" fillId="0" borderId="60" xfId="10" applyFont="1" applyBorder="1" applyAlignment="1">
      <alignment horizontal="center"/>
    </xf>
    <xf numFmtId="0" fontId="29" fillId="0" borderId="63"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16" xfId="0" applyFill="1" applyBorder="1" applyAlignment="1">
      <alignment horizontal="center" vertical="center" wrapText="1"/>
    </xf>
    <xf numFmtId="0" fontId="29" fillId="0" borderId="18" xfId="0" applyFont="1" applyFill="1" applyBorder="1" applyAlignment="1">
      <alignment horizontal="right"/>
    </xf>
    <xf numFmtId="0" fontId="29" fillId="0" borderId="19" xfId="0" applyFont="1" applyFill="1" applyBorder="1" applyAlignment="1">
      <alignment horizontal="right"/>
    </xf>
    <xf numFmtId="0" fontId="0" fillId="0" borderId="21" xfId="0" applyFill="1" applyBorder="1" applyAlignment="1">
      <alignment horizontal="center" vertical="center"/>
    </xf>
    <xf numFmtId="0" fontId="0" fillId="0" borderId="16" xfId="0" applyFill="1" applyBorder="1" applyAlignment="1">
      <alignment horizontal="center" vertical="center"/>
    </xf>
    <xf numFmtId="0" fontId="29" fillId="0" borderId="25" xfId="0" applyFont="1" applyFill="1" applyBorder="1" applyAlignment="1">
      <alignment horizontal="center" vertical="center" wrapText="1"/>
    </xf>
    <xf numFmtId="0" fontId="0" fillId="0" borderId="24" xfId="0"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0" fillId="0" borderId="27" xfId="0" applyFill="1" applyBorder="1" applyAlignment="1">
      <alignment horizontal="center" vertical="center"/>
    </xf>
    <xf numFmtId="0" fontId="0" fillId="0" borderId="24" xfId="0" applyFill="1" applyBorder="1" applyAlignment="1">
      <alignment horizontal="center" vertical="center"/>
    </xf>
    <xf numFmtId="0" fontId="0" fillId="0" borderId="45" xfId="0" applyFill="1" applyBorder="1" applyAlignment="1">
      <alignment horizontal="center" vertical="center"/>
    </xf>
    <xf numFmtId="168" fontId="0" fillId="0" borderId="22" xfId="9" applyNumberFormat="1" applyFont="1" applyFill="1" applyBorder="1"/>
    <xf numFmtId="168" fontId="0" fillId="0" borderId="2" xfId="9" applyNumberFormat="1" applyFont="1" applyFill="1" applyBorder="1"/>
  </cellXfs>
  <cellStyles count="11">
    <cellStyle name="20% - Accent4" xfId="5" builtinId="42"/>
    <cellStyle name="40% - Accent1" xfId="2" builtinId="31"/>
    <cellStyle name="60% - Accent1" xfId="3" builtinId="32"/>
    <cellStyle name="60% - Accent4" xfId="6" builtinId="44"/>
    <cellStyle name="Accent1" xfId="1" builtinId="29"/>
    <cellStyle name="Accent4" xfId="4" builtinId="41"/>
    <cellStyle name="Comma" xfId="9" builtinId="3"/>
    <cellStyle name="Currency" xfId="10" builtinId="4"/>
    <cellStyle name="Normal" xfId="0" builtinId="0"/>
    <cellStyle name="Normal 2" xfId="7" xr:uid="{F711598B-28C3-45B9-A80C-903BB60467C6}"/>
    <cellStyle name="Normal 5" xfId="8" xr:uid="{5F22D9C1-EEF1-4275-8610-87650421F7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72119</xdr:colOff>
      <xdr:row>33</xdr:row>
      <xdr:rowOff>1710419</xdr:rowOff>
    </xdr:from>
    <xdr:to>
      <xdr:col>12</xdr:col>
      <xdr:colOff>1582512</xdr:colOff>
      <xdr:row>33</xdr:row>
      <xdr:rowOff>3777107</xdr:rowOff>
    </xdr:to>
    <xdr:pic>
      <xdr:nvPicPr>
        <xdr:cNvPr id="3" name="Picture 2">
          <a:extLst>
            <a:ext uri="{FF2B5EF4-FFF2-40B4-BE49-F238E27FC236}">
              <a16:creationId xmlns:a16="http://schemas.microsoft.com/office/drawing/2014/main" id="{26B78D3F-7BA6-4BB4-AB88-3642469DD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44" y="14683469"/>
          <a:ext cx="17150443" cy="2066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uzanne Fuhrman" id="{C02C1D38-EF89-4A19-A7DB-5AD11E217E10}" userId="Suzanne Fuhrman" providerId="None"/>
  <person displayName="Zakia Maroof" id="{21C5E42F-DB01-40F5-BC69-9D6DCDEA356C}" userId="S::zmaroof@unicef.org::614ed9e7-e9b3-4ccd-8780-7ff67bedb069" providerId="AD"/>
  <person displayName="Alison Donnelly" id="{BF349551-C8D8-8E47-AD46-62768060E41D}" userId="S::adonnelly@unicef.org::22f0f6e7-49e4-4884-ad10-a8901c5a7219" providerId="AD"/>
  <person displayName="Hafizullah ELHAM" id="{859F3885-97C7-402E-9B8B-F8D15404E497}" userId="S::hafizullah.elham_wfp.org#ext#@unicef.onmicrosoft.com::e612609b-d861-4963-acda-07eaaaedcd73" providerId="AD"/>
</personList>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0" dT="2021-03-08T19:04:25.88" personId="{C02C1D38-EF89-4A19-A7DB-5AD11E217E10}" id="{566583B8-ACAD-4ED5-8A05-1F48C90F52C3}">
    <text>Written records/mother's reporting of birth weight were only available for 14% of live births, so this figure is unlikely to be representative of all births in the county. Birth weights were more often available in urban areas (31%) than in rural areas (9%)</text>
  </threadedComment>
  <threadedComment ref="G47" dT="2021-03-11T10:33:31.81" personId="{BF349551-C8D8-8E47-AD46-62768060E41D}" id="{B55986CB-47BA-D243-9303-5FD137B161CD}">
    <text>Add government commitment</text>
  </threadedComment>
  <threadedComment ref="G47" dT="2021-03-28T06:08:49.81" personId="{21C5E42F-DB01-40F5-BC69-9D6DCDEA356C}" id="{2616800D-D3C6-4AF2-9DDC-2357273EFC4B}" parentId="{B55986CB-47BA-D243-9303-5FD137B161CD}">
    <text>added</text>
  </threadedComment>
  <threadedComment ref="G49" dT="2021-03-11T10:34:51.38" personId="{BF349551-C8D8-8E47-AD46-62768060E41D}" id="{67709F4B-2FFC-D142-B81D-F053350206F5}">
    <text>Add government commitment</text>
  </threadedComment>
  <threadedComment ref="C50" dT="2021-03-11T10:46:15.74" personId="{BF349551-C8D8-8E47-AD46-62768060E41D}" id="{D571D19F-0674-9040-BE30-76CB8CD1AE79}">
    <text>Add policy commitment</text>
  </threadedComment>
  <threadedComment ref="C50" dT="2021-03-28T06:10:26.61" personId="{21C5E42F-DB01-40F5-BC69-9D6DCDEA356C}" id="{39B03528-979D-4546-8BC2-661468A76928}" parentId="{D571D19F-0674-9040-BE30-76CB8CD1AE79}">
    <text>@Latifi, Muhebullah please add</text>
  </threadedComment>
  <threadedComment ref="C50" dT="2021-04-06T11:16:30.97" personId="{859F3885-97C7-402E-9B8B-F8D15404E497}" id="{2334C6C4-E271-43AF-8F21-F8F89793B653}" parentId="{D571D19F-0674-9040-BE30-76CB8CD1AE79}">
    <text>added</text>
  </threadedComment>
  <threadedComment ref="G50" dT="2021-03-11T10:35:09.78" personId="{BF349551-C8D8-8E47-AD46-62768060E41D}" id="{E569A6FE-2539-9841-880B-3D28CAB797BF}">
    <text>Add government commitments</text>
  </threadedComment>
  <threadedComment ref="G50" dT="2021-03-28T06:14:27.76" personId="{21C5E42F-DB01-40F5-BC69-9D6DCDEA356C}" id="{74D8FBAB-C21A-48C0-B01A-207D1D66E04C}" parentId="{E569A6FE-2539-9841-880B-3D28CAB797BF}">
    <text>@Latifi, Muhebullah (FAOAF) please add</text>
  </threadedComment>
  <threadedComment ref="G50" dT="2021-04-06T11:22:45.45" personId="{859F3885-97C7-402E-9B8B-F8D15404E497}" id="{2ACE15F8-D41A-41F2-A175-E758AE5CD2C3}" parentId="{E569A6FE-2539-9841-880B-3D28CAB797BF}">
    <text>Government commitment is mentioned as endorsement of enforcement plan and implementation and monitoring of the regulation</text>
  </threadedComment>
  <threadedComment ref="C68" dT="2021-03-11T11:04:28.90" personId="{BF349551-C8D8-8E47-AD46-62768060E41D}" id="{21CC372F-8515-E141-AB8C-68D004580E16}">
    <text>Add policy commitment</text>
  </threadedComment>
  <threadedComment ref="C68" dT="2021-04-18T05:24:42.38" personId="{21C5E42F-DB01-40F5-BC69-9D6DCDEA356C}" id="{B7977201-AD9D-46D7-94B7-7600F75E9A70}" parentId="{21CC372F-8515-E141-AB8C-68D004580E16}">
    <text>added</text>
  </threadedComment>
  <threadedComment ref="F109" dT="2021-03-11T10:39:03.77" personId="{BF349551-C8D8-8E47-AD46-62768060E41D}" id="{2742A058-CE98-D649-872B-7F3B2D4143AA}">
    <text>Treatment of acute malnutrition in PLW should be separate action under outcome 1</text>
  </threadedComment>
  <threadedComment ref="K116" dT="2021-03-11T10:37:32.63" personId="{BF349551-C8D8-8E47-AD46-62768060E41D}" id="{F044C8A6-85CF-3241-B061-24F6E8EE03CC}">
    <text>Move to outcome 2. I can see now that the template is confusing in that is has a WASH section in each outcome, but based on the GAP framework, all WASH should be under outcome 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CCAE-D137-B949-B8B2-77F4AC645D38}">
  <sheetPr>
    <tabColor rgb="FF002060"/>
  </sheetPr>
  <dimension ref="B1:N116"/>
  <sheetViews>
    <sheetView showGridLines="0" tabSelected="1" showRuler="0" zoomScale="80" zoomScaleNormal="80" zoomScalePageLayoutView="55" workbookViewId="0">
      <selection activeCell="B3" sqref="B3:M3"/>
    </sheetView>
  </sheetViews>
  <sheetFormatPr baseColWidth="10" defaultColWidth="10.6640625" defaultRowHeight="16"/>
  <cols>
    <col min="1" max="1" width="9" customWidth="1"/>
    <col min="2" max="2" width="15.33203125" customWidth="1"/>
    <col min="3" max="3" width="34.83203125" customWidth="1"/>
    <col min="4" max="4" width="30.6640625" customWidth="1"/>
    <col min="5" max="5" width="15.5" customWidth="1"/>
    <col min="6" max="6" width="18.5" customWidth="1"/>
    <col min="8" max="8" width="12.5" customWidth="1"/>
    <col min="9" max="9" width="15.6640625" customWidth="1"/>
    <col min="10" max="10" width="17.6640625" customWidth="1"/>
    <col min="11" max="11" width="17.1640625" customWidth="1"/>
    <col min="12" max="12" width="16.1640625" customWidth="1"/>
    <col min="13" max="13" width="23.1640625" customWidth="1"/>
  </cols>
  <sheetData>
    <row r="1" spans="2:14" ht="15" customHeight="1"/>
    <row r="2" spans="2:14" ht="35">
      <c r="B2" s="185" t="s">
        <v>0</v>
      </c>
      <c r="C2" s="185"/>
      <c r="D2" s="185"/>
      <c r="E2" s="185"/>
      <c r="F2" s="185"/>
      <c r="G2" s="185"/>
      <c r="H2" s="185"/>
      <c r="I2" s="185"/>
      <c r="J2" s="185"/>
      <c r="K2" s="185"/>
      <c r="L2" s="185"/>
      <c r="M2" s="185"/>
    </row>
    <row r="3" spans="2:14" ht="26">
      <c r="B3" s="186" t="s">
        <v>1</v>
      </c>
      <c r="C3" s="186"/>
      <c r="D3" s="186"/>
      <c r="E3" s="186"/>
      <c r="F3" s="186"/>
      <c r="G3" s="186"/>
      <c r="H3" s="186"/>
      <c r="I3" s="186"/>
      <c r="J3" s="186"/>
      <c r="K3" s="186"/>
      <c r="L3" s="186"/>
      <c r="M3" s="186"/>
    </row>
    <row r="4" spans="2:14" ht="24">
      <c r="F4" s="195" t="s">
        <v>2</v>
      </c>
      <c r="G4" s="195"/>
    </row>
    <row r="6" spans="2:14" ht="21">
      <c r="B6" s="9" t="s">
        <v>3</v>
      </c>
    </row>
    <row r="7" spans="2:14" ht="17" thickBot="1"/>
    <row r="8" spans="2:14" ht="27" customHeight="1">
      <c r="B8" s="129" t="s">
        <v>4</v>
      </c>
      <c r="C8" s="129"/>
      <c r="D8" s="190" t="s">
        <v>5</v>
      </c>
      <c r="E8" s="190"/>
      <c r="F8" s="190"/>
      <c r="G8" s="190"/>
      <c r="H8" s="190"/>
      <c r="I8" s="190"/>
      <c r="J8" s="190"/>
      <c r="K8" s="190"/>
      <c r="L8" s="190"/>
      <c r="M8" s="191"/>
    </row>
    <row r="9" spans="2:14" ht="32" customHeight="1">
      <c r="B9" s="192" t="s">
        <v>6</v>
      </c>
      <c r="C9" s="192"/>
      <c r="D9" s="188" t="s">
        <v>7</v>
      </c>
      <c r="E9" s="188"/>
      <c r="F9" s="188"/>
      <c r="G9" s="188"/>
      <c r="H9" s="188"/>
      <c r="I9" s="188"/>
      <c r="J9" s="188"/>
      <c r="K9" s="188"/>
      <c r="L9" s="188"/>
      <c r="M9" s="189"/>
    </row>
    <row r="10" spans="2:14" ht="31.25" customHeight="1" thickBot="1">
      <c r="B10" s="139" t="s">
        <v>8</v>
      </c>
      <c r="C10" s="139"/>
      <c r="D10" s="193" t="s">
        <v>9</v>
      </c>
      <c r="E10" s="193"/>
      <c r="F10" s="193"/>
      <c r="G10" s="193"/>
      <c r="H10" s="193"/>
      <c r="I10" s="193"/>
      <c r="J10" s="193"/>
      <c r="K10" s="193"/>
      <c r="L10" s="193"/>
      <c r="M10" s="194"/>
    </row>
    <row r="12" spans="2:14" ht="21">
      <c r="B12" s="9" t="s">
        <v>10</v>
      </c>
    </row>
    <row r="13" spans="2:14" ht="17" thickBot="1"/>
    <row r="14" spans="2:14" s="1" customFormat="1" ht="18">
      <c r="B14" s="196" t="s">
        <v>11</v>
      </c>
      <c r="C14" s="200" t="s">
        <v>12</v>
      </c>
      <c r="D14" s="200"/>
      <c r="E14" s="200"/>
      <c r="F14" s="200"/>
      <c r="G14" s="200"/>
      <c r="H14" s="198" t="s">
        <v>13</v>
      </c>
      <c r="I14" s="198"/>
      <c r="J14" s="198"/>
      <c r="K14" s="198"/>
      <c r="L14" s="198"/>
      <c r="M14" s="199"/>
      <c r="N14" s="18"/>
    </row>
    <row r="15" spans="2:14" s="1" customFormat="1">
      <c r="B15" s="197"/>
      <c r="C15" s="201"/>
      <c r="D15" s="201"/>
      <c r="E15" s="201"/>
      <c r="F15" s="201"/>
      <c r="G15" s="201"/>
      <c r="H15" s="187" t="s">
        <v>14</v>
      </c>
      <c r="I15" s="187"/>
      <c r="J15" s="187"/>
      <c r="K15" s="188" t="s">
        <v>15</v>
      </c>
      <c r="L15" s="188"/>
      <c r="M15" s="189"/>
      <c r="N15" s="18"/>
    </row>
    <row r="16" spans="2:14" s="1" customFormat="1" ht="27.75" customHeight="1">
      <c r="B16" s="197"/>
      <c r="C16" s="201"/>
      <c r="D16" s="201"/>
      <c r="E16" s="201"/>
      <c r="F16" s="201"/>
      <c r="G16" s="201"/>
      <c r="H16" s="187"/>
      <c r="I16" s="187"/>
      <c r="J16" s="187"/>
      <c r="K16" s="188"/>
      <c r="L16" s="188"/>
      <c r="M16" s="189"/>
      <c r="N16" s="18"/>
    </row>
    <row r="17" spans="2:14">
      <c r="B17" s="221" t="s">
        <v>16</v>
      </c>
      <c r="C17" s="205" t="s">
        <v>17</v>
      </c>
      <c r="D17" s="205"/>
      <c r="E17" s="205"/>
      <c r="F17" s="205"/>
      <c r="G17" s="205"/>
      <c r="H17" s="225" t="s">
        <v>18</v>
      </c>
      <c r="I17" s="225"/>
      <c r="J17" s="225"/>
      <c r="K17" s="223" t="s">
        <v>19</v>
      </c>
      <c r="L17" s="223"/>
      <c r="M17" s="224"/>
      <c r="N17" s="19"/>
    </row>
    <row r="18" spans="2:14">
      <c r="B18" s="221"/>
      <c r="C18" s="205" t="s">
        <v>20</v>
      </c>
      <c r="D18" s="205"/>
      <c r="E18" s="205"/>
      <c r="F18" s="205"/>
      <c r="G18" s="205"/>
      <c r="H18" s="225" t="s">
        <v>21</v>
      </c>
      <c r="I18" s="225"/>
      <c r="J18" s="225"/>
      <c r="K18" s="223" t="s">
        <v>19</v>
      </c>
      <c r="L18" s="223"/>
      <c r="M18" s="224"/>
      <c r="N18" s="19"/>
    </row>
    <row r="19" spans="2:14">
      <c r="B19" s="221"/>
      <c r="C19" s="205" t="s">
        <v>22</v>
      </c>
      <c r="D19" s="205"/>
      <c r="E19" s="205"/>
      <c r="F19" s="205"/>
      <c r="G19" s="205"/>
      <c r="H19" s="225" t="s">
        <v>23</v>
      </c>
      <c r="I19" s="225"/>
      <c r="J19" s="225"/>
      <c r="K19" s="223" t="s">
        <v>19</v>
      </c>
      <c r="L19" s="223"/>
      <c r="M19" s="224"/>
      <c r="N19" s="19"/>
    </row>
    <row r="20" spans="2:14">
      <c r="B20" s="221"/>
      <c r="C20" s="205" t="s">
        <v>24</v>
      </c>
      <c r="D20" s="205"/>
      <c r="E20" s="205"/>
      <c r="F20" s="205"/>
      <c r="G20" s="205"/>
      <c r="H20" s="225" t="s">
        <v>25</v>
      </c>
      <c r="I20" s="225"/>
      <c r="J20" s="225"/>
      <c r="K20" s="223" t="s">
        <v>19</v>
      </c>
      <c r="L20" s="223"/>
      <c r="M20" s="224"/>
      <c r="N20" s="20"/>
    </row>
    <row r="21" spans="2:14">
      <c r="B21" s="221"/>
      <c r="C21" s="205" t="s">
        <v>26</v>
      </c>
      <c r="D21" s="205"/>
      <c r="E21" s="205"/>
      <c r="F21" s="205"/>
      <c r="G21" s="205"/>
      <c r="H21" s="206" t="s">
        <v>27</v>
      </c>
      <c r="I21" s="206"/>
      <c r="J21" s="206"/>
      <c r="K21" s="223" t="s">
        <v>19</v>
      </c>
      <c r="L21" s="223"/>
      <c r="M21" s="224"/>
      <c r="N21" s="20"/>
    </row>
    <row r="22" spans="2:14">
      <c r="B22" s="221"/>
      <c r="C22" s="205" t="s">
        <v>28</v>
      </c>
      <c r="D22" s="205"/>
      <c r="E22" s="205"/>
      <c r="F22" s="205"/>
      <c r="G22" s="205"/>
      <c r="H22" s="206" t="s">
        <v>29</v>
      </c>
      <c r="I22" s="206"/>
      <c r="J22" s="206"/>
      <c r="K22" s="223" t="s">
        <v>19</v>
      </c>
      <c r="L22" s="223"/>
      <c r="M22" s="224"/>
      <c r="N22" s="20"/>
    </row>
    <row r="23" spans="2:14">
      <c r="B23" s="221"/>
      <c r="C23" s="205" t="s">
        <v>30</v>
      </c>
      <c r="D23" s="205"/>
      <c r="E23" s="205"/>
      <c r="F23" s="205"/>
      <c r="G23" s="205"/>
      <c r="H23" s="206" t="s">
        <v>31</v>
      </c>
      <c r="I23" s="206"/>
      <c r="J23" s="206"/>
      <c r="K23" s="223" t="s">
        <v>19</v>
      </c>
      <c r="L23" s="223"/>
      <c r="M23" s="224"/>
      <c r="N23" s="19"/>
    </row>
    <row r="24" spans="2:14">
      <c r="B24" s="221"/>
      <c r="C24" s="205" t="s">
        <v>32</v>
      </c>
      <c r="D24" s="205"/>
      <c r="E24" s="205"/>
      <c r="F24" s="205"/>
      <c r="G24" s="205"/>
      <c r="H24" s="206" t="s">
        <v>33</v>
      </c>
      <c r="I24" s="206"/>
      <c r="J24" s="206"/>
      <c r="K24" s="223" t="s">
        <v>19</v>
      </c>
      <c r="L24" s="223"/>
      <c r="M24" s="224"/>
      <c r="N24" s="19"/>
    </row>
    <row r="25" spans="2:14" ht="17" thickBot="1">
      <c r="B25" s="222"/>
      <c r="C25" s="226" t="s">
        <v>34</v>
      </c>
      <c r="D25" s="226"/>
      <c r="E25" s="226"/>
      <c r="F25" s="226"/>
      <c r="G25" s="226"/>
      <c r="H25" s="207" t="s">
        <v>35</v>
      </c>
      <c r="I25" s="207"/>
      <c r="J25" s="207"/>
      <c r="K25" s="207" t="s">
        <v>19</v>
      </c>
      <c r="L25" s="207"/>
      <c r="M25" s="219"/>
      <c r="N25" s="19"/>
    </row>
    <row r="28" spans="2:14" ht="21">
      <c r="B28" s="9" t="s">
        <v>36</v>
      </c>
    </row>
    <row r="29" spans="2:14" ht="17" thickBot="1"/>
    <row r="30" spans="2:14" s="2" customFormat="1" ht="407.25" customHeight="1" thickBot="1">
      <c r="B30" s="208" t="s">
        <v>37</v>
      </c>
      <c r="C30" s="208"/>
      <c r="D30" s="208"/>
      <c r="E30" s="208"/>
      <c r="F30" s="208"/>
      <c r="G30" s="208"/>
      <c r="H30" s="208"/>
      <c r="I30" s="208"/>
      <c r="J30" s="208"/>
      <c r="K30" s="208"/>
      <c r="L30" s="208"/>
      <c r="M30" s="209"/>
    </row>
    <row r="32" spans="2:14" ht="21">
      <c r="B32" s="9" t="s">
        <v>38</v>
      </c>
    </row>
    <row r="33" spans="2:13" ht="17" thickBot="1"/>
    <row r="34" spans="2:13" ht="302.25" customHeight="1" thickBot="1">
      <c r="B34" s="210" t="s">
        <v>39</v>
      </c>
      <c r="C34" s="211"/>
      <c r="D34" s="211"/>
      <c r="E34" s="211"/>
      <c r="F34" s="211"/>
      <c r="G34" s="211"/>
      <c r="H34" s="211"/>
      <c r="I34" s="211"/>
      <c r="J34" s="211"/>
      <c r="K34" s="211"/>
      <c r="L34" s="211"/>
      <c r="M34" s="212"/>
    </row>
    <row r="36" spans="2:13" ht="21">
      <c r="B36" s="8" t="s">
        <v>40</v>
      </c>
    </row>
    <row r="37" spans="2:13" ht="17" thickBot="1"/>
    <row r="38" spans="2:13" ht="15.75" customHeight="1">
      <c r="B38" s="234" t="s">
        <v>6</v>
      </c>
      <c r="C38" s="235"/>
      <c r="D38" s="236" t="s">
        <v>41</v>
      </c>
      <c r="E38" s="237"/>
      <c r="F38" s="237"/>
      <c r="G38" s="237"/>
      <c r="H38" s="237"/>
      <c r="I38" s="237"/>
      <c r="J38" s="237"/>
      <c r="K38" s="237"/>
      <c r="L38" s="237"/>
      <c r="M38" s="238"/>
    </row>
    <row r="39" spans="2:13" ht="15.75" customHeight="1">
      <c r="B39" s="214" t="s">
        <v>42</v>
      </c>
      <c r="C39" s="215"/>
      <c r="D39" s="216" t="s">
        <v>41</v>
      </c>
      <c r="E39" s="217"/>
      <c r="F39" s="217"/>
      <c r="G39" s="217"/>
      <c r="H39" s="217"/>
      <c r="I39" s="217"/>
      <c r="J39" s="217"/>
      <c r="K39" s="217"/>
      <c r="L39" s="217"/>
      <c r="M39" s="218"/>
    </row>
    <row r="40" spans="2:13" ht="32.25" customHeight="1" thickBot="1">
      <c r="B40" s="228" t="s">
        <v>43</v>
      </c>
      <c r="C40" s="229"/>
      <c r="D40" s="230" t="s">
        <v>44</v>
      </c>
      <c r="E40" s="231"/>
      <c r="F40" s="231"/>
      <c r="G40" s="231"/>
      <c r="H40" s="231"/>
      <c r="I40" s="231"/>
      <c r="J40" s="231"/>
      <c r="K40" s="231"/>
      <c r="L40" s="231"/>
      <c r="M40" s="232"/>
    </row>
    <row r="42" spans="2:13" ht="21">
      <c r="B42" s="8" t="s">
        <v>45</v>
      </c>
    </row>
    <row r="43" spans="2:13" ht="17" thickBot="1"/>
    <row r="44" spans="2:13" ht="17" thickBot="1">
      <c r="B44" s="110" t="s">
        <v>46</v>
      </c>
      <c r="C44" s="110" t="s">
        <v>47</v>
      </c>
      <c r="D44" s="136" t="s">
        <v>48</v>
      </c>
      <c r="E44" s="136"/>
      <c r="F44" s="136"/>
      <c r="G44" s="137" t="s">
        <v>49</v>
      </c>
      <c r="H44" s="137"/>
      <c r="I44" s="137"/>
      <c r="J44" s="137"/>
      <c r="K44" s="137"/>
      <c r="L44" s="137"/>
      <c r="M44" s="138"/>
    </row>
    <row r="45" spans="2:13" ht="35" thickBot="1">
      <c r="B45" s="227"/>
      <c r="C45" s="227"/>
      <c r="D45" s="23" t="s">
        <v>50</v>
      </c>
      <c r="E45" s="24" t="s">
        <v>51</v>
      </c>
      <c r="F45" s="25" t="s">
        <v>52</v>
      </c>
      <c r="G45" s="233" t="s">
        <v>53</v>
      </c>
      <c r="H45" s="233"/>
      <c r="I45" s="233"/>
      <c r="J45" s="233"/>
      <c r="K45" s="239" t="s">
        <v>54</v>
      </c>
      <c r="L45" s="239"/>
      <c r="M45" s="240"/>
    </row>
    <row r="46" spans="2:13" ht="85">
      <c r="B46" s="11"/>
      <c r="C46" s="49" t="s">
        <v>55</v>
      </c>
      <c r="D46" s="49" t="s">
        <v>56</v>
      </c>
      <c r="E46" s="49" t="s">
        <v>57</v>
      </c>
      <c r="F46" s="49" t="s">
        <v>58</v>
      </c>
      <c r="G46" s="213" t="s">
        <v>59</v>
      </c>
      <c r="H46" s="213"/>
      <c r="I46" s="213"/>
      <c r="J46" s="213"/>
      <c r="K46" s="213" t="s">
        <v>60</v>
      </c>
      <c r="L46" s="213"/>
      <c r="M46" s="220"/>
    </row>
    <row r="47" spans="2:13" ht="62.25" customHeight="1">
      <c r="B47" s="38" t="s">
        <v>61</v>
      </c>
      <c r="C47" s="37" t="s">
        <v>62</v>
      </c>
      <c r="D47" s="37" t="s">
        <v>63</v>
      </c>
      <c r="E47" s="37" t="s">
        <v>64</v>
      </c>
      <c r="F47" s="37" t="s">
        <v>65</v>
      </c>
      <c r="G47" s="113" t="s">
        <v>66</v>
      </c>
      <c r="H47" s="113"/>
      <c r="I47" s="113"/>
      <c r="J47" s="113"/>
      <c r="K47" s="113" t="s">
        <v>67</v>
      </c>
      <c r="L47" s="113"/>
      <c r="M47" s="142"/>
    </row>
    <row r="48" spans="2:13" ht="221">
      <c r="B48" s="166" t="s">
        <v>68</v>
      </c>
      <c r="C48" s="41" t="s">
        <v>69</v>
      </c>
      <c r="D48" s="35" t="s">
        <v>70</v>
      </c>
      <c r="E48" s="41" t="s">
        <v>71</v>
      </c>
      <c r="F48" s="41" t="s">
        <v>72</v>
      </c>
      <c r="G48" s="143" t="s">
        <v>73</v>
      </c>
      <c r="H48" s="143"/>
      <c r="I48" s="143"/>
      <c r="J48" s="143"/>
      <c r="K48" s="143" t="s">
        <v>74</v>
      </c>
      <c r="L48" s="143"/>
      <c r="M48" s="144"/>
    </row>
    <row r="49" spans="2:14" ht="106.5" customHeight="1">
      <c r="B49" s="204"/>
      <c r="C49" s="36" t="s">
        <v>75</v>
      </c>
      <c r="D49" s="36" t="s">
        <v>76</v>
      </c>
      <c r="E49" s="36" t="s">
        <v>77</v>
      </c>
      <c r="F49" s="36" t="s">
        <v>78</v>
      </c>
      <c r="G49" s="111" t="s">
        <v>79</v>
      </c>
      <c r="H49" s="111"/>
      <c r="I49" s="111"/>
      <c r="J49" s="111"/>
      <c r="K49" s="111" t="s">
        <v>80</v>
      </c>
      <c r="L49" s="111"/>
      <c r="M49" s="112"/>
    </row>
    <row r="50" spans="2:14" ht="78" customHeight="1">
      <c r="B50" s="204"/>
      <c r="C50" s="36" t="s">
        <v>81</v>
      </c>
      <c r="D50" s="36" t="s">
        <v>82</v>
      </c>
      <c r="E50" s="36" t="s">
        <v>83</v>
      </c>
      <c r="F50" s="36" t="s">
        <v>84</v>
      </c>
      <c r="G50" s="111" t="s">
        <v>85</v>
      </c>
      <c r="H50" s="111"/>
      <c r="I50" s="111"/>
      <c r="J50" s="111"/>
      <c r="K50" s="111" t="s">
        <v>86</v>
      </c>
      <c r="L50" s="111"/>
      <c r="M50" s="112"/>
    </row>
    <row r="51" spans="2:14" ht="251.25" customHeight="1">
      <c r="B51" s="204"/>
      <c r="C51" s="30" t="s">
        <v>87</v>
      </c>
      <c r="D51" s="39" t="s">
        <v>88</v>
      </c>
      <c r="E51" s="31" t="s">
        <v>89</v>
      </c>
      <c r="F51" s="39" t="s">
        <v>90</v>
      </c>
      <c r="G51" s="161" t="s">
        <v>91</v>
      </c>
      <c r="H51" s="161"/>
      <c r="I51" s="161"/>
      <c r="J51" s="162"/>
      <c r="K51" s="161" t="s">
        <v>92</v>
      </c>
      <c r="L51" s="161"/>
      <c r="M51" s="162"/>
    </row>
    <row r="52" spans="2:14" ht="97.5" customHeight="1">
      <c r="B52" s="167"/>
      <c r="C52" s="32" t="s">
        <v>93</v>
      </c>
      <c r="D52" s="48" t="s">
        <v>94</v>
      </c>
      <c r="E52" s="48" t="s">
        <v>95</v>
      </c>
      <c r="F52" s="48" t="s">
        <v>96</v>
      </c>
      <c r="G52" s="202" t="s">
        <v>97</v>
      </c>
      <c r="H52" s="202"/>
      <c r="I52" s="202"/>
      <c r="J52" s="203"/>
      <c r="K52" s="202" t="s">
        <v>98</v>
      </c>
      <c r="L52" s="202"/>
      <c r="M52" s="203"/>
    </row>
    <row r="53" spans="2:14" ht="46.5" customHeight="1" thickBot="1">
      <c r="B53" s="38" t="s">
        <v>99</v>
      </c>
      <c r="C53" s="33" t="s">
        <v>100</v>
      </c>
      <c r="D53" s="34" t="s">
        <v>101</v>
      </c>
      <c r="E53" s="34" t="s">
        <v>102</v>
      </c>
      <c r="F53" s="34" t="s">
        <v>103</v>
      </c>
      <c r="G53" s="161" t="s">
        <v>104</v>
      </c>
      <c r="H53" s="161"/>
      <c r="I53" s="161"/>
      <c r="J53" s="162"/>
      <c r="K53" s="161" t="s">
        <v>105</v>
      </c>
      <c r="L53" s="161"/>
      <c r="M53" s="162"/>
    </row>
    <row r="54" spans="2:14" ht="17" hidden="1">
      <c r="B54" s="45" t="s">
        <v>106</v>
      </c>
      <c r="C54" s="21"/>
      <c r="D54" s="22"/>
      <c r="E54" s="47"/>
      <c r="F54" s="47"/>
      <c r="G54" s="164"/>
      <c r="H54" s="164"/>
      <c r="I54" s="164"/>
      <c r="J54" s="164"/>
      <c r="K54" s="164"/>
      <c r="L54" s="164"/>
      <c r="M54" s="165"/>
    </row>
    <row r="57" spans="2:14" ht="40.5" customHeight="1">
      <c r="B57" s="163" t="s">
        <v>107</v>
      </c>
      <c r="C57" s="163"/>
      <c r="D57" s="163"/>
      <c r="E57" s="163"/>
      <c r="F57" s="163"/>
      <c r="G57" s="163"/>
      <c r="H57" s="163"/>
      <c r="I57" s="163"/>
      <c r="J57" s="163"/>
      <c r="K57" s="163"/>
      <c r="L57" s="163"/>
      <c r="M57" s="163"/>
      <c r="N57" s="2"/>
    </row>
    <row r="58" spans="2:14" ht="17" thickBot="1"/>
    <row r="59" spans="2:14">
      <c r="B59" s="129" t="s">
        <v>4</v>
      </c>
      <c r="C59" s="129"/>
      <c r="D59" s="130" t="s">
        <v>108</v>
      </c>
      <c r="E59" s="130"/>
      <c r="F59" s="130"/>
      <c r="G59" s="130"/>
      <c r="H59" s="130"/>
      <c r="I59" s="130"/>
      <c r="J59" s="130"/>
      <c r="K59" s="130"/>
      <c r="L59" s="130"/>
      <c r="M59" s="131"/>
    </row>
    <row r="60" spans="2:14">
      <c r="B60" s="132" t="s">
        <v>42</v>
      </c>
      <c r="C60" s="132"/>
      <c r="D60" s="134" t="s">
        <v>108</v>
      </c>
      <c r="E60" s="134"/>
      <c r="F60" s="134"/>
      <c r="G60" s="134"/>
      <c r="H60" s="134"/>
      <c r="I60" s="134"/>
      <c r="J60" s="134"/>
      <c r="K60" s="134"/>
      <c r="L60" s="134"/>
      <c r="M60" s="135"/>
    </row>
    <row r="61" spans="2:14" ht="34.5" customHeight="1" thickBot="1">
      <c r="B61" s="139" t="s">
        <v>109</v>
      </c>
      <c r="C61" s="139"/>
      <c r="D61" s="140" t="s">
        <v>110</v>
      </c>
      <c r="E61" s="140"/>
      <c r="F61" s="140"/>
      <c r="G61" s="140"/>
      <c r="H61" s="140"/>
      <c r="I61" s="140"/>
      <c r="J61" s="140"/>
      <c r="K61" s="140"/>
      <c r="L61" s="140"/>
      <c r="M61" s="141"/>
    </row>
    <row r="63" spans="2:14" ht="21">
      <c r="B63" s="8" t="s">
        <v>111</v>
      </c>
    </row>
    <row r="64" spans="2:14" ht="17" thickBot="1"/>
    <row r="65" spans="2:13" ht="17" thickBot="1">
      <c r="B65" s="110" t="s">
        <v>46</v>
      </c>
      <c r="C65" s="110" t="s">
        <v>47</v>
      </c>
      <c r="D65" s="136" t="s">
        <v>48</v>
      </c>
      <c r="E65" s="136"/>
      <c r="F65" s="136"/>
      <c r="G65" s="137" t="s">
        <v>49</v>
      </c>
      <c r="H65" s="137"/>
      <c r="I65" s="137"/>
      <c r="J65" s="137"/>
      <c r="K65" s="137"/>
      <c r="L65" s="137"/>
      <c r="M65" s="138"/>
    </row>
    <row r="66" spans="2:13" ht="34">
      <c r="B66" s="110"/>
      <c r="C66" s="110"/>
      <c r="D66" s="6" t="s">
        <v>50</v>
      </c>
      <c r="E66" s="5" t="s">
        <v>51</v>
      </c>
      <c r="F66" s="10" t="s">
        <v>52</v>
      </c>
      <c r="G66" s="124" t="s">
        <v>53</v>
      </c>
      <c r="H66" s="124"/>
      <c r="I66" s="124"/>
      <c r="J66" s="124"/>
      <c r="K66" s="127" t="s">
        <v>54</v>
      </c>
      <c r="L66" s="127"/>
      <c r="M66" s="171"/>
    </row>
    <row r="67" spans="2:13" ht="86" thickBot="1">
      <c r="B67" s="26"/>
      <c r="C67" s="27" t="s">
        <v>55</v>
      </c>
      <c r="D67" s="28" t="s">
        <v>56</v>
      </c>
      <c r="E67" s="29" t="s">
        <v>57</v>
      </c>
      <c r="F67" s="46" t="s">
        <v>58</v>
      </c>
      <c r="G67" s="172" t="s">
        <v>59</v>
      </c>
      <c r="H67" s="172"/>
      <c r="I67" s="172"/>
      <c r="J67" s="172"/>
      <c r="K67" s="173" t="s">
        <v>60</v>
      </c>
      <c r="L67" s="173"/>
      <c r="M67" s="174"/>
    </row>
    <row r="68" spans="2:13" ht="48" customHeight="1" thickBot="1">
      <c r="B68" s="166" t="s">
        <v>61</v>
      </c>
      <c r="C68" s="41" t="s">
        <v>112</v>
      </c>
      <c r="D68" s="41" t="s">
        <v>113</v>
      </c>
      <c r="E68" s="41" t="s">
        <v>114</v>
      </c>
      <c r="F68" s="41" t="s">
        <v>115</v>
      </c>
      <c r="G68" s="143" t="s">
        <v>116</v>
      </c>
      <c r="H68" s="143"/>
      <c r="I68" s="143"/>
      <c r="J68" s="143"/>
      <c r="K68" s="168" t="s">
        <v>117</v>
      </c>
      <c r="L68" s="169"/>
      <c r="M68" s="170"/>
    </row>
    <row r="69" spans="2:13" ht="63" customHeight="1" thickBot="1">
      <c r="B69" s="167"/>
      <c r="C69" s="41" t="s">
        <v>118</v>
      </c>
      <c r="D69" s="37" t="s">
        <v>119</v>
      </c>
      <c r="E69" s="37" t="s">
        <v>120</v>
      </c>
      <c r="F69" s="37" t="s">
        <v>121</v>
      </c>
      <c r="G69" s="113" t="s">
        <v>122</v>
      </c>
      <c r="H69" s="113"/>
      <c r="I69" s="113"/>
      <c r="J69" s="113"/>
      <c r="K69" s="113" t="s">
        <v>123</v>
      </c>
      <c r="L69" s="113"/>
      <c r="M69" s="142"/>
    </row>
    <row r="70" spans="2:13" ht="85">
      <c r="B70" s="16" t="s">
        <v>68</v>
      </c>
      <c r="C70" s="40" t="s">
        <v>124</v>
      </c>
      <c r="D70" s="40" t="s">
        <v>125</v>
      </c>
      <c r="E70" s="40" t="s">
        <v>126</v>
      </c>
      <c r="F70" s="40" t="s">
        <v>127</v>
      </c>
      <c r="G70" s="107" t="s">
        <v>128</v>
      </c>
      <c r="H70" s="107"/>
      <c r="I70" s="107"/>
      <c r="J70" s="107"/>
      <c r="K70" s="107" t="s">
        <v>129</v>
      </c>
      <c r="L70" s="107"/>
      <c r="M70" s="108"/>
    </row>
    <row r="71" spans="2:13" ht="51">
      <c r="B71" s="105" t="s">
        <v>106</v>
      </c>
      <c r="C71" s="41" t="s">
        <v>130</v>
      </c>
      <c r="D71" s="41" t="s">
        <v>131</v>
      </c>
      <c r="E71" s="41" t="s">
        <v>132</v>
      </c>
      <c r="F71" s="41" t="s">
        <v>133</v>
      </c>
      <c r="G71" s="143" t="s">
        <v>134</v>
      </c>
      <c r="H71" s="143"/>
      <c r="I71" s="143"/>
      <c r="J71" s="143"/>
      <c r="K71" s="143" t="s">
        <v>135</v>
      </c>
      <c r="L71" s="143"/>
      <c r="M71" s="144"/>
    </row>
    <row r="72" spans="2:13" ht="68">
      <c r="B72" s="123"/>
      <c r="C72" s="37" t="s">
        <v>136</v>
      </c>
      <c r="D72" s="37" t="s">
        <v>137</v>
      </c>
      <c r="E72" s="37" t="s">
        <v>138</v>
      </c>
      <c r="F72" s="37" t="s">
        <v>133</v>
      </c>
      <c r="G72" s="113" t="s">
        <v>134</v>
      </c>
      <c r="H72" s="113"/>
      <c r="I72" s="113"/>
      <c r="J72" s="113"/>
      <c r="K72" s="107" t="s">
        <v>135</v>
      </c>
      <c r="L72" s="107"/>
      <c r="M72" s="108"/>
    </row>
    <row r="75" spans="2:13" ht="21">
      <c r="B75" s="7" t="s">
        <v>139</v>
      </c>
    </row>
    <row r="76" spans="2:13" ht="17" thickBot="1">
      <c r="B76" s="3"/>
      <c r="C76" s="4"/>
    </row>
    <row r="77" spans="2:13" ht="31.5" customHeight="1">
      <c r="B77" s="129" t="s">
        <v>6</v>
      </c>
      <c r="C77" s="129"/>
      <c r="D77" s="130" t="s">
        <v>140</v>
      </c>
      <c r="E77" s="130"/>
      <c r="F77" s="130"/>
      <c r="G77" s="130"/>
      <c r="H77" s="130"/>
      <c r="I77" s="130"/>
      <c r="J77" s="130"/>
      <c r="K77" s="130"/>
      <c r="L77" s="130"/>
      <c r="M77" s="131"/>
    </row>
    <row r="78" spans="2:13" ht="38.25" customHeight="1">
      <c r="B78" s="132" t="s">
        <v>42</v>
      </c>
      <c r="C78" s="132"/>
      <c r="D78" s="133" t="s">
        <v>140</v>
      </c>
      <c r="E78" s="134"/>
      <c r="F78" s="134"/>
      <c r="G78" s="134"/>
      <c r="H78" s="134"/>
      <c r="I78" s="134"/>
      <c r="J78" s="134"/>
      <c r="K78" s="134"/>
      <c r="L78" s="134"/>
      <c r="M78" s="135"/>
    </row>
    <row r="79" spans="2:13" ht="33.75" customHeight="1" thickBot="1">
      <c r="B79" s="139" t="s">
        <v>141</v>
      </c>
      <c r="C79" s="139"/>
      <c r="D79" s="140" t="s">
        <v>142</v>
      </c>
      <c r="E79" s="140"/>
      <c r="F79" s="140"/>
      <c r="G79" s="140"/>
      <c r="H79" s="140"/>
      <c r="I79" s="140"/>
      <c r="J79" s="140"/>
      <c r="K79" s="140"/>
      <c r="L79" s="140"/>
      <c r="M79" s="141"/>
    </row>
    <row r="80" spans="2:13" ht="33.75" customHeight="1" thickBot="1">
      <c r="B80" s="139" t="s">
        <v>143</v>
      </c>
      <c r="C80" s="139"/>
      <c r="D80" s="140" t="s">
        <v>144</v>
      </c>
      <c r="E80" s="140"/>
      <c r="F80" s="140"/>
      <c r="G80" s="140"/>
      <c r="H80" s="140"/>
      <c r="I80" s="140"/>
      <c r="J80" s="140"/>
      <c r="K80" s="140"/>
      <c r="L80" s="140"/>
      <c r="M80" s="141"/>
    </row>
    <row r="81" spans="2:13">
      <c r="B81" s="3"/>
      <c r="C81" s="4"/>
    </row>
    <row r="83" spans="2:13" ht="21">
      <c r="B83" s="8" t="s">
        <v>145</v>
      </c>
    </row>
    <row r="84" spans="2:13" ht="17" thickBot="1"/>
    <row r="85" spans="2:13" ht="17" thickBot="1">
      <c r="B85" s="110" t="s">
        <v>46</v>
      </c>
      <c r="C85" s="110" t="s">
        <v>47</v>
      </c>
      <c r="D85" s="136" t="s">
        <v>48</v>
      </c>
      <c r="E85" s="136"/>
      <c r="F85" s="136"/>
      <c r="G85" s="137" t="s">
        <v>49</v>
      </c>
      <c r="H85" s="137"/>
      <c r="I85" s="137"/>
      <c r="J85" s="137"/>
      <c r="K85" s="137"/>
      <c r="L85" s="137"/>
      <c r="M85" s="138"/>
    </row>
    <row r="86" spans="2:13" ht="34">
      <c r="B86" s="110"/>
      <c r="C86" s="110"/>
      <c r="D86" s="6" t="s">
        <v>50</v>
      </c>
      <c r="E86" s="5" t="s">
        <v>51</v>
      </c>
      <c r="F86" s="10" t="s">
        <v>52</v>
      </c>
      <c r="G86" s="124" t="s">
        <v>53</v>
      </c>
      <c r="H86" s="124"/>
      <c r="I86" s="124"/>
      <c r="J86" s="124"/>
      <c r="K86" s="127" t="s">
        <v>54</v>
      </c>
      <c r="L86" s="127"/>
      <c r="M86" s="171"/>
    </row>
    <row r="87" spans="2:13" ht="86" thickBot="1">
      <c r="B87" s="26"/>
      <c r="C87" s="27" t="s">
        <v>55</v>
      </c>
      <c r="D87" s="28" t="s">
        <v>56</v>
      </c>
      <c r="E87" s="29" t="s">
        <v>57</v>
      </c>
      <c r="F87" s="46" t="s">
        <v>58</v>
      </c>
      <c r="G87" s="172" t="s">
        <v>59</v>
      </c>
      <c r="H87" s="172"/>
      <c r="I87" s="172"/>
      <c r="J87" s="172"/>
      <c r="K87" s="173" t="s">
        <v>60</v>
      </c>
      <c r="L87" s="173"/>
      <c r="M87" s="174"/>
    </row>
    <row r="88" spans="2:13" ht="85">
      <c r="B88" s="122" t="s">
        <v>61</v>
      </c>
      <c r="C88" s="36" t="s">
        <v>146</v>
      </c>
      <c r="D88" s="36" t="s">
        <v>147</v>
      </c>
      <c r="E88" s="36" t="s">
        <v>148</v>
      </c>
      <c r="F88" s="36" t="s">
        <v>149</v>
      </c>
      <c r="G88" s="111" t="s">
        <v>150</v>
      </c>
      <c r="H88" s="111"/>
      <c r="I88" s="111"/>
      <c r="J88" s="111"/>
      <c r="K88" s="111" t="s">
        <v>151</v>
      </c>
      <c r="L88" s="111"/>
      <c r="M88" s="112"/>
    </row>
    <row r="89" spans="2:13" ht="85">
      <c r="B89" s="122"/>
      <c r="C89" s="36" t="s">
        <v>152</v>
      </c>
      <c r="D89" s="36" t="s">
        <v>153</v>
      </c>
      <c r="E89" s="36" t="s">
        <v>154</v>
      </c>
      <c r="F89" s="36" t="s">
        <v>149</v>
      </c>
      <c r="G89" s="111" t="s">
        <v>155</v>
      </c>
      <c r="H89" s="111"/>
      <c r="I89" s="111"/>
      <c r="J89" s="111"/>
      <c r="K89" s="111" t="s">
        <v>156</v>
      </c>
      <c r="L89" s="111"/>
      <c r="M89" s="112"/>
    </row>
    <row r="90" spans="2:13" ht="85">
      <c r="B90" s="123"/>
      <c r="C90" s="37" t="s">
        <v>157</v>
      </c>
      <c r="D90" s="37" t="s">
        <v>158</v>
      </c>
      <c r="E90" s="37" t="s">
        <v>159</v>
      </c>
      <c r="F90" s="37" t="s">
        <v>160</v>
      </c>
      <c r="G90" s="113" t="s">
        <v>155</v>
      </c>
      <c r="H90" s="113"/>
      <c r="I90" s="113"/>
      <c r="J90" s="113"/>
      <c r="K90" s="113" t="s">
        <v>161</v>
      </c>
      <c r="L90" s="113"/>
      <c r="M90" s="142"/>
    </row>
    <row r="91" spans="2:13" ht="68">
      <c r="B91" s="109" t="s">
        <v>68</v>
      </c>
      <c r="C91" s="36" t="s">
        <v>162</v>
      </c>
      <c r="D91" s="36" t="s">
        <v>163</v>
      </c>
      <c r="E91" s="36" t="s">
        <v>164</v>
      </c>
      <c r="F91" s="36" t="s">
        <v>72</v>
      </c>
      <c r="G91" s="111" t="s">
        <v>165</v>
      </c>
      <c r="H91" s="111"/>
      <c r="I91" s="111"/>
      <c r="J91" s="111"/>
      <c r="K91" s="111" t="s">
        <v>166</v>
      </c>
      <c r="L91" s="111"/>
      <c r="M91" s="112"/>
    </row>
    <row r="92" spans="2:13" ht="45" customHeight="1">
      <c r="B92" s="109"/>
      <c r="C92" s="36" t="s">
        <v>167</v>
      </c>
      <c r="D92" s="36" t="s">
        <v>168</v>
      </c>
      <c r="E92" s="36" t="s">
        <v>164</v>
      </c>
      <c r="F92" s="36" t="s">
        <v>72</v>
      </c>
      <c r="G92" s="111" t="s">
        <v>169</v>
      </c>
      <c r="H92" s="111"/>
      <c r="I92" s="111"/>
      <c r="J92" s="111"/>
      <c r="K92" s="111" t="s">
        <v>170</v>
      </c>
      <c r="L92" s="111"/>
      <c r="M92" s="112"/>
    </row>
    <row r="93" spans="2:13" ht="47.25" customHeight="1">
      <c r="B93" s="16" t="s">
        <v>99</v>
      </c>
      <c r="C93" s="32" t="s">
        <v>171</v>
      </c>
      <c r="D93" s="44" t="s">
        <v>172</v>
      </c>
      <c r="E93" s="44" t="s">
        <v>173</v>
      </c>
      <c r="F93" s="44" t="s">
        <v>174</v>
      </c>
      <c r="G93" s="159" t="s">
        <v>175</v>
      </c>
      <c r="H93" s="159"/>
      <c r="I93" s="159"/>
      <c r="J93" s="160"/>
      <c r="K93" s="159" t="s">
        <v>176</v>
      </c>
      <c r="L93" s="159"/>
      <c r="M93" s="160"/>
    </row>
    <row r="94" spans="2:13" ht="1.5" customHeight="1">
      <c r="B94" s="16" t="s">
        <v>106</v>
      </c>
      <c r="C94" s="17"/>
      <c r="D94" s="43"/>
      <c r="E94" s="43"/>
      <c r="F94" s="43"/>
      <c r="G94" s="157"/>
      <c r="H94" s="157"/>
      <c r="I94" s="157"/>
      <c r="J94" s="157"/>
      <c r="K94" s="157"/>
      <c r="L94" s="157"/>
      <c r="M94" s="158"/>
    </row>
    <row r="97" spans="2:13" ht="21">
      <c r="B97" s="163" t="s">
        <v>177</v>
      </c>
      <c r="C97" s="163"/>
      <c r="D97" s="163"/>
      <c r="E97" s="163"/>
      <c r="F97" s="163"/>
      <c r="G97" s="163"/>
      <c r="H97" s="163"/>
      <c r="I97" s="163"/>
      <c r="J97" s="163"/>
      <c r="K97" s="163"/>
      <c r="L97" s="163"/>
      <c r="M97" s="163"/>
    </row>
    <row r="98" spans="2:13" ht="17" thickBot="1"/>
    <row r="99" spans="2:13">
      <c r="B99" s="129" t="s">
        <v>6</v>
      </c>
      <c r="C99" s="180"/>
      <c r="D99" s="177" t="s">
        <v>178</v>
      </c>
      <c r="E99" s="178"/>
      <c r="F99" s="178"/>
      <c r="G99" s="178"/>
      <c r="H99" s="178"/>
      <c r="I99" s="178"/>
      <c r="J99" s="178"/>
      <c r="K99" s="178"/>
      <c r="L99" s="178"/>
      <c r="M99" s="179"/>
    </row>
    <row r="100" spans="2:13">
      <c r="B100" s="181" t="s">
        <v>42</v>
      </c>
      <c r="C100" s="182"/>
      <c r="D100" s="115" t="s">
        <v>179</v>
      </c>
      <c r="E100" s="116"/>
      <c r="F100" s="116"/>
      <c r="G100" s="116"/>
      <c r="H100" s="116"/>
      <c r="I100" s="116"/>
      <c r="J100" s="116"/>
      <c r="K100" s="116"/>
      <c r="L100" s="116"/>
      <c r="M100" s="117"/>
    </row>
    <row r="101" spans="2:13" ht="51" customHeight="1">
      <c r="B101" s="181" t="s">
        <v>180</v>
      </c>
      <c r="C101" s="182"/>
      <c r="D101" s="118" t="s">
        <v>181</v>
      </c>
      <c r="E101" s="116"/>
      <c r="F101" s="116"/>
      <c r="G101" s="116"/>
      <c r="H101" s="116"/>
      <c r="I101" s="116"/>
      <c r="J101" s="116"/>
      <c r="K101" s="116"/>
      <c r="L101" s="116"/>
      <c r="M101" s="117"/>
    </row>
    <row r="102" spans="2:13" ht="44.25" customHeight="1" thickBot="1">
      <c r="B102" s="183" t="s">
        <v>182</v>
      </c>
      <c r="C102" s="184"/>
      <c r="D102" s="119" t="s">
        <v>181</v>
      </c>
      <c r="E102" s="120"/>
      <c r="F102" s="120"/>
      <c r="G102" s="120"/>
      <c r="H102" s="120"/>
      <c r="I102" s="120"/>
      <c r="J102" s="120"/>
      <c r="K102" s="120"/>
      <c r="L102" s="120"/>
      <c r="M102" s="121"/>
    </row>
    <row r="104" spans="2:13" ht="21">
      <c r="B104" s="8" t="s">
        <v>183</v>
      </c>
    </row>
    <row r="105" spans="2:13" ht="17" thickBot="1"/>
    <row r="106" spans="2:13" ht="17" thickBot="1">
      <c r="B106" s="110" t="s">
        <v>46</v>
      </c>
      <c r="C106" s="110" t="s">
        <v>47</v>
      </c>
      <c r="D106" s="136" t="s">
        <v>48</v>
      </c>
      <c r="E106" s="175"/>
      <c r="F106" s="175"/>
      <c r="G106" s="137" t="s">
        <v>49</v>
      </c>
      <c r="H106" s="175"/>
      <c r="I106" s="175"/>
      <c r="J106" s="175"/>
      <c r="K106" s="175"/>
      <c r="L106" s="175"/>
      <c r="M106" s="176"/>
    </row>
    <row r="107" spans="2:13" ht="34">
      <c r="B107" s="114"/>
      <c r="C107" s="114"/>
      <c r="D107" s="6" t="s">
        <v>50</v>
      </c>
      <c r="E107" s="5" t="s">
        <v>51</v>
      </c>
      <c r="F107" s="10" t="s">
        <v>52</v>
      </c>
      <c r="G107" s="124" t="s">
        <v>53</v>
      </c>
      <c r="H107" s="125"/>
      <c r="I107" s="125"/>
      <c r="J107" s="126"/>
      <c r="K107" s="127" t="s">
        <v>54</v>
      </c>
      <c r="L107" s="125"/>
      <c r="M107" s="128"/>
    </row>
    <row r="108" spans="2:13" ht="85">
      <c r="B108" s="12"/>
      <c r="C108" s="13" t="s">
        <v>55</v>
      </c>
      <c r="D108" s="14" t="s">
        <v>56</v>
      </c>
      <c r="E108" s="15" t="s">
        <v>57</v>
      </c>
      <c r="F108" s="42" t="s">
        <v>58</v>
      </c>
      <c r="G108" s="145" t="s">
        <v>59</v>
      </c>
      <c r="H108" s="146"/>
      <c r="I108" s="146"/>
      <c r="J108" s="147"/>
      <c r="K108" s="148" t="s">
        <v>60</v>
      </c>
      <c r="L108" s="146"/>
      <c r="M108" s="149"/>
    </row>
    <row r="109" spans="2:13" ht="171" customHeight="1">
      <c r="B109" s="109" t="s">
        <v>61</v>
      </c>
      <c r="C109" s="36" t="s">
        <v>184</v>
      </c>
      <c r="D109" s="36" t="s">
        <v>185</v>
      </c>
      <c r="E109" s="36" t="s">
        <v>95</v>
      </c>
      <c r="F109" s="36" t="s">
        <v>186</v>
      </c>
      <c r="G109" s="150" t="s">
        <v>97</v>
      </c>
      <c r="H109" s="151"/>
      <c r="I109" s="151"/>
      <c r="J109" s="152"/>
      <c r="K109" s="111" t="s">
        <v>98</v>
      </c>
      <c r="L109" s="111"/>
      <c r="M109" s="112"/>
    </row>
    <row r="110" spans="2:13" ht="63.75" customHeight="1">
      <c r="B110" s="109"/>
      <c r="C110" s="36" t="s">
        <v>187</v>
      </c>
      <c r="D110" s="36" t="s">
        <v>188</v>
      </c>
      <c r="E110" s="36" t="s">
        <v>189</v>
      </c>
      <c r="F110" s="36" t="s">
        <v>190</v>
      </c>
      <c r="G110" s="111" t="s">
        <v>191</v>
      </c>
      <c r="H110" s="111"/>
      <c r="I110" s="111"/>
      <c r="J110" s="111"/>
      <c r="K110" s="111" t="s">
        <v>192</v>
      </c>
      <c r="L110" s="111"/>
      <c r="M110" s="112"/>
    </row>
    <row r="111" spans="2:13" ht="119">
      <c r="B111" s="109"/>
      <c r="C111" s="36" t="s">
        <v>184</v>
      </c>
      <c r="D111" s="36" t="s">
        <v>193</v>
      </c>
      <c r="E111" s="36" t="s">
        <v>194</v>
      </c>
      <c r="F111" s="36" t="s">
        <v>195</v>
      </c>
      <c r="G111" s="150" t="s">
        <v>196</v>
      </c>
      <c r="H111" s="151"/>
      <c r="I111" s="151"/>
      <c r="J111" s="152"/>
      <c r="K111" s="111" t="s">
        <v>197</v>
      </c>
      <c r="L111" s="111"/>
      <c r="M111" s="112"/>
    </row>
    <row r="112" spans="2:13" ht="68">
      <c r="B112" s="106"/>
      <c r="C112" s="36" t="s">
        <v>184</v>
      </c>
      <c r="D112" s="37" t="s">
        <v>198</v>
      </c>
      <c r="E112" s="37" t="s">
        <v>199</v>
      </c>
      <c r="F112" s="37" t="s">
        <v>200</v>
      </c>
      <c r="G112" s="153" t="s">
        <v>201</v>
      </c>
      <c r="H112" s="154"/>
      <c r="I112" s="154"/>
      <c r="J112" s="155"/>
      <c r="K112" s="153" t="s">
        <v>202</v>
      </c>
      <c r="L112" s="154"/>
      <c r="M112" s="156"/>
    </row>
    <row r="113" spans="2:13" ht="75.75" customHeight="1">
      <c r="B113" s="105" t="s">
        <v>203</v>
      </c>
      <c r="C113" s="41" t="s">
        <v>204</v>
      </c>
      <c r="D113" s="41" t="s">
        <v>205</v>
      </c>
      <c r="E113" s="41" t="s">
        <v>199</v>
      </c>
      <c r="F113" s="41" t="s">
        <v>206</v>
      </c>
      <c r="G113" s="143" t="s">
        <v>207</v>
      </c>
      <c r="H113" s="143"/>
      <c r="I113" s="143"/>
      <c r="J113" s="143"/>
      <c r="K113" s="143" t="s">
        <v>208</v>
      </c>
      <c r="L113" s="143"/>
      <c r="M113" s="144"/>
    </row>
    <row r="114" spans="2:13" ht="138.75" customHeight="1">
      <c r="B114" s="106"/>
      <c r="C114" s="37" t="s">
        <v>209</v>
      </c>
      <c r="D114" s="37" t="s">
        <v>210</v>
      </c>
      <c r="E114" s="37" t="s">
        <v>211</v>
      </c>
      <c r="F114" s="37" t="s">
        <v>212</v>
      </c>
      <c r="G114" s="113" t="s">
        <v>213</v>
      </c>
      <c r="H114" s="113"/>
      <c r="I114" s="113"/>
      <c r="J114" s="113"/>
      <c r="K114" s="113" t="s">
        <v>214</v>
      </c>
      <c r="L114" s="113"/>
      <c r="M114" s="142"/>
    </row>
    <row r="115" spans="2:13" ht="78" customHeight="1">
      <c r="B115" s="16" t="s">
        <v>99</v>
      </c>
      <c r="C115" s="37" t="s">
        <v>215</v>
      </c>
      <c r="D115" s="37" t="s">
        <v>216</v>
      </c>
      <c r="E115" s="37" t="s">
        <v>217</v>
      </c>
      <c r="F115" s="37" t="s">
        <v>103</v>
      </c>
      <c r="G115" s="113" t="s">
        <v>224</v>
      </c>
      <c r="H115" s="113"/>
      <c r="I115" s="113"/>
      <c r="J115" s="113"/>
      <c r="K115" s="113" t="s">
        <v>218</v>
      </c>
      <c r="L115" s="113"/>
      <c r="M115" s="142"/>
    </row>
    <row r="116" spans="2:13" ht="102">
      <c r="B116" s="16" t="s">
        <v>106</v>
      </c>
      <c r="C116" s="40" t="s">
        <v>219</v>
      </c>
      <c r="D116" s="40" t="s">
        <v>220</v>
      </c>
      <c r="E116" s="40" t="s">
        <v>194</v>
      </c>
      <c r="F116" s="40" t="s">
        <v>221</v>
      </c>
      <c r="G116" s="107" t="s">
        <v>223</v>
      </c>
      <c r="H116" s="107"/>
      <c r="I116" s="107"/>
      <c r="J116" s="107"/>
      <c r="K116" s="107" t="s">
        <v>222</v>
      </c>
      <c r="L116" s="107"/>
      <c r="M116" s="108"/>
    </row>
  </sheetData>
  <mergeCells count="169">
    <mergeCell ref="H19:J19"/>
    <mergeCell ref="K24:M24"/>
    <mergeCell ref="B44:B45"/>
    <mergeCell ref="B40:C40"/>
    <mergeCell ref="D40:M40"/>
    <mergeCell ref="G45:J45"/>
    <mergeCell ref="C17:G17"/>
    <mergeCell ref="C18:G18"/>
    <mergeCell ref="C19:G19"/>
    <mergeCell ref="D44:F44"/>
    <mergeCell ref="G44:M44"/>
    <mergeCell ref="C20:G20"/>
    <mergeCell ref="C21:G21"/>
    <mergeCell ref="C22:G22"/>
    <mergeCell ref="H20:J20"/>
    <mergeCell ref="H21:J21"/>
    <mergeCell ref="H22:J22"/>
    <mergeCell ref="C44:C45"/>
    <mergeCell ref="B38:C38"/>
    <mergeCell ref="D38:M38"/>
    <mergeCell ref="K45:M45"/>
    <mergeCell ref="K22:M22"/>
    <mergeCell ref="K19:M19"/>
    <mergeCell ref="G52:J52"/>
    <mergeCell ref="K52:M52"/>
    <mergeCell ref="B48:B52"/>
    <mergeCell ref="C23:G23"/>
    <mergeCell ref="C24:G24"/>
    <mergeCell ref="H23:J23"/>
    <mergeCell ref="H24:J24"/>
    <mergeCell ref="H25:J25"/>
    <mergeCell ref="B30:M30"/>
    <mergeCell ref="B34:M34"/>
    <mergeCell ref="G46:J46"/>
    <mergeCell ref="B39:C39"/>
    <mergeCell ref="D39:M39"/>
    <mergeCell ref="K25:M25"/>
    <mergeCell ref="K46:M46"/>
    <mergeCell ref="B17:B25"/>
    <mergeCell ref="K23:M23"/>
    <mergeCell ref="H17:J17"/>
    <mergeCell ref="C25:G25"/>
    <mergeCell ref="K21:M21"/>
    <mergeCell ref="K20:M20"/>
    <mergeCell ref="K17:M17"/>
    <mergeCell ref="K18:M18"/>
    <mergeCell ref="H18:J18"/>
    <mergeCell ref="B2:M2"/>
    <mergeCell ref="B3:M3"/>
    <mergeCell ref="H15:J16"/>
    <mergeCell ref="K15:M16"/>
    <mergeCell ref="B8:C8"/>
    <mergeCell ref="D8:M8"/>
    <mergeCell ref="B9:C9"/>
    <mergeCell ref="B10:C10"/>
    <mergeCell ref="D10:M10"/>
    <mergeCell ref="F4:G4"/>
    <mergeCell ref="B14:B16"/>
    <mergeCell ref="H14:M14"/>
    <mergeCell ref="D9:M9"/>
    <mergeCell ref="C14:G16"/>
    <mergeCell ref="K48:M48"/>
    <mergeCell ref="G49:J49"/>
    <mergeCell ref="D106:F106"/>
    <mergeCell ref="G106:M106"/>
    <mergeCell ref="G71:J71"/>
    <mergeCell ref="K71:M71"/>
    <mergeCell ref="G72:J72"/>
    <mergeCell ref="K72:M72"/>
    <mergeCell ref="B91:B92"/>
    <mergeCell ref="G93:J93"/>
    <mergeCell ref="C85:C86"/>
    <mergeCell ref="D99:M99"/>
    <mergeCell ref="B97:M97"/>
    <mergeCell ref="B99:C99"/>
    <mergeCell ref="B100:C100"/>
    <mergeCell ref="B101:C101"/>
    <mergeCell ref="G86:J86"/>
    <mergeCell ref="K86:M86"/>
    <mergeCell ref="B80:C80"/>
    <mergeCell ref="D80:M80"/>
    <mergeCell ref="G87:J87"/>
    <mergeCell ref="K87:M87"/>
    <mergeCell ref="B102:C102"/>
    <mergeCell ref="B106:B107"/>
    <mergeCell ref="G65:M65"/>
    <mergeCell ref="B68:B69"/>
    <mergeCell ref="K68:M68"/>
    <mergeCell ref="K66:M66"/>
    <mergeCell ref="G67:J67"/>
    <mergeCell ref="K67:M67"/>
    <mergeCell ref="D59:M59"/>
    <mergeCell ref="D60:M60"/>
    <mergeCell ref="D61:M61"/>
    <mergeCell ref="B59:C59"/>
    <mergeCell ref="B60:C60"/>
    <mergeCell ref="B61:C61"/>
    <mergeCell ref="K94:M94"/>
    <mergeCell ref="K93:M93"/>
    <mergeCell ref="G47:J47"/>
    <mergeCell ref="K47:M47"/>
    <mergeCell ref="K53:M53"/>
    <mergeCell ref="G53:J53"/>
    <mergeCell ref="K50:M50"/>
    <mergeCell ref="K51:M51"/>
    <mergeCell ref="K49:M49"/>
    <mergeCell ref="G92:J92"/>
    <mergeCell ref="K92:M92"/>
    <mergeCell ref="G68:J68"/>
    <mergeCell ref="G69:J69"/>
    <mergeCell ref="K69:M69"/>
    <mergeCell ref="G48:J48"/>
    <mergeCell ref="K90:M90"/>
    <mergeCell ref="G66:J66"/>
    <mergeCell ref="B57:M57"/>
    <mergeCell ref="G54:J54"/>
    <mergeCell ref="K54:M54"/>
    <mergeCell ref="G50:J50"/>
    <mergeCell ref="G51:J51"/>
    <mergeCell ref="C65:C66"/>
    <mergeCell ref="D65:F65"/>
    <mergeCell ref="G85:M85"/>
    <mergeCell ref="B79:C79"/>
    <mergeCell ref="D79:M79"/>
    <mergeCell ref="G89:J89"/>
    <mergeCell ref="G116:J116"/>
    <mergeCell ref="K116:M116"/>
    <mergeCell ref="K114:M114"/>
    <mergeCell ref="G115:J115"/>
    <mergeCell ref="K115:M115"/>
    <mergeCell ref="G113:J113"/>
    <mergeCell ref="K113:M113"/>
    <mergeCell ref="G108:J108"/>
    <mergeCell ref="G110:J110"/>
    <mergeCell ref="K108:M108"/>
    <mergeCell ref="K110:M110"/>
    <mergeCell ref="K109:M109"/>
    <mergeCell ref="K111:M111"/>
    <mergeCell ref="G111:J111"/>
    <mergeCell ref="G112:J112"/>
    <mergeCell ref="K112:M112"/>
    <mergeCell ref="G109:J109"/>
    <mergeCell ref="G114:J114"/>
    <mergeCell ref="K91:M91"/>
    <mergeCell ref="G94:J94"/>
    <mergeCell ref="B113:B114"/>
    <mergeCell ref="G70:J70"/>
    <mergeCell ref="K70:M70"/>
    <mergeCell ref="B109:B112"/>
    <mergeCell ref="B65:B66"/>
    <mergeCell ref="K89:M89"/>
    <mergeCell ref="G88:J88"/>
    <mergeCell ref="K88:M88"/>
    <mergeCell ref="G90:J90"/>
    <mergeCell ref="C106:C107"/>
    <mergeCell ref="D100:M100"/>
    <mergeCell ref="D101:M101"/>
    <mergeCell ref="D102:M102"/>
    <mergeCell ref="B88:B90"/>
    <mergeCell ref="G107:J107"/>
    <mergeCell ref="K107:M107"/>
    <mergeCell ref="B85:B86"/>
    <mergeCell ref="G91:J91"/>
    <mergeCell ref="B71:B72"/>
    <mergeCell ref="B77:C77"/>
    <mergeCell ref="D77:M77"/>
    <mergeCell ref="B78:C78"/>
    <mergeCell ref="D78:M78"/>
    <mergeCell ref="D85:F85"/>
  </mergeCells>
  <pageMargins left="0.7" right="0.7" top="0.75" bottom="0.75" header="0.3" footer="0.3"/>
  <pageSetup scale="48" orientation="landscape" r:id="rId1"/>
  <headerFooter>
    <oddHeader xml:space="preserve">&amp;C&amp;"System Font,Regular"&amp;10&amp;K000000
</oddHeader>
    <oddFooter>&amp;C&amp;"System Font,Regular"&amp;10&amp;K000000&amp;P</oddFooter>
  </headerFooter>
  <rowBreaks count="4" manualBreakCount="4">
    <brk id="35" max="16383" man="1"/>
    <brk id="56" max="16383" man="1"/>
    <brk id="74" max="16383" man="1"/>
    <brk id="9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19083-653B-4010-A040-F71008CA6ABC}">
  <sheetPr>
    <tabColor rgb="FF002060"/>
  </sheetPr>
  <dimension ref="B1:U48"/>
  <sheetViews>
    <sheetView showGridLines="0" topLeftCell="A29" workbookViewId="0">
      <selection activeCell="K49" sqref="K49"/>
    </sheetView>
  </sheetViews>
  <sheetFormatPr baseColWidth="10" defaultColWidth="10.6640625" defaultRowHeight="16"/>
  <cols>
    <col min="2" max="2" width="13.6640625" customWidth="1"/>
    <col min="3" max="3" width="21.1640625" customWidth="1"/>
    <col min="4" max="4" width="57.83203125" customWidth="1"/>
    <col min="5" max="5" width="14.83203125" customWidth="1"/>
    <col min="6" max="6" width="15" customWidth="1"/>
    <col min="7" max="7" width="13" customWidth="1"/>
    <col min="8" max="8" width="25.6640625" customWidth="1"/>
    <col min="9" max="10" width="21.83203125" customWidth="1"/>
    <col min="11" max="11" width="35.83203125" style="50" customWidth="1"/>
    <col min="12" max="12" width="22.1640625" style="50" customWidth="1"/>
    <col min="13" max="13" width="14.5" customWidth="1"/>
    <col min="14" max="14" width="13.5" customWidth="1"/>
    <col min="15" max="15" width="11.83203125" customWidth="1"/>
    <col min="17" max="17" width="14" customWidth="1"/>
  </cols>
  <sheetData>
    <row r="1" spans="2:12" ht="7.5" customHeight="1"/>
    <row r="2" spans="2:12" ht="37">
      <c r="C2" s="51" t="s">
        <v>225</v>
      </c>
      <c r="D2" s="51"/>
    </row>
    <row r="3" spans="2:12" ht="17" customHeight="1">
      <c r="C3" s="52" t="s">
        <v>226</v>
      </c>
      <c r="D3" s="52"/>
    </row>
    <row r="5" spans="2:12" ht="21">
      <c r="C5" s="53" t="s">
        <v>227</v>
      </c>
      <c r="D5" s="53"/>
    </row>
    <row r="6" spans="2:12" ht="17" thickBot="1"/>
    <row r="7" spans="2:12">
      <c r="C7" s="241" t="s">
        <v>228</v>
      </c>
      <c r="D7" s="243" t="s">
        <v>229</v>
      </c>
      <c r="E7" s="245" t="s">
        <v>230</v>
      </c>
      <c r="F7" s="246"/>
      <c r="G7" s="246"/>
      <c r="H7" s="246"/>
      <c r="I7" s="247"/>
      <c r="J7" s="248" t="s">
        <v>231</v>
      </c>
      <c r="K7" s="248" t="s">
        <v>232</v>
      </c>
      <c r="L7" s="250"/>
    </row>
    <row r="8" spans="2:12" s="54" customFormat="1" ht="17" thickBot="1">
      <c r="C8" s="242"/>
      <c r="D8" s="244"/>
      <c r="E8" s="55" t="s">
        <v>233</v>
      </c>
      <c r="F8" s="56" t="s">
        <v>234</v>
      </c>
      <c r="G8" s="56" t="s">
        <v>235</v>
      </c>
      <c r="H8" s="57" t="s">
        <v>236</v>
      </c>
      <c r="I8" s="57" t="s">
        <v>237</v>
      </c>
      <c r="J8" s="249"/>
      <c r="K8" s="249"/>
      <c r="L8" s="250"/>
    </row>
    <row r="9" spans="2:12" ht="51">
      <c r="B9" s="251" t="s">
        <v>238</v>
      </c>
      <c r="C9" s="254" t="s">
        <v>239</v>
      </c>
      <c r="D9" s="74" t="s">
        <v>240</v>
      </c>
      <c r="E9" s="75">
        <v>0</v>
      </c>
      <c r="F9" s="75">
        <v>0</v>
      </c>
      <c r="G9" s="75">
        <f>7009653*0.4</f>
        <v>2803861.2</v>
      </c>
      <c r="H9" s="76" t="s">
        <v>241</v>
      </c>
      <c r="I9" s="77">
        <v>0</v>
      </c>
      <c r="J9" s="77">
        <v>300</v>
      </c>
      <c r="K9" s="78">
        <f>2500*J9</f>
        <v>750000</v>
      </c>
    </row>
    <row r="10" spans="2:12" ht="46" customHeight="1">
      <c r="B10" s="252"/>
      <c r="C10" s="255"/>
      <c r="D10" s="79" t="s">
        <v>242</v>
      </c>
      <c r="E10" s="75">
        <v>0</v>
      </c>
      <c r="F10" s="75">
        <v>0</v>
      </c>
      <c r="G10" s="75">
        <v>0</v>
      </c>
      <c r="H10" s="80">
        <v>2000000</v>
      </c>
      <c r="I10" s="80">
        <v>0</v>
      </c>
      <c r="J10" s="75">
        <v>3</v>
      </c>
      <c r="K10" s="81">
        <f>2000000*J10</f>
        <v>6000000</v>
      </c>
    </row>
    <row r="11" spans="2:12" ht="34">
      <c r="B11" s="252"/>
      <c r="C11" s="255" t="s">
        <v>203</v>
      </c>
      <c r="D11" s="79" t="s">
        <v>243</v>
      </c>
      <c r="E11" s="75">
        <v>0</v>
      </c>
      <c r="F11" s="75">
        <v>0</v>
      </c>
      <c r="G11" s="75">
        <v>0</v>
      </c>
      <c r="H11" s="80">
        <v>0</v>
      </c>
      <c r="I11" s="75">
        <v>112141</v>
      </c>
      <c r="J11" s="75">
        <v>110</v>
      </c>
      <c r="K11" s="81">
        <f>J11*I11</f>
        <v>12335510</v>
      </c>
    </row>
    <row r="12" spans="2:12" ht="68">
      <c r="B12" s="252"/>
      <c r="C12" s="255"/>
      <c r="D12" s="79" t="s">
        <v>244</v>
      </c>
      <c r="E12" s="75">
        <v>0</v>
      </c>
      <c r="F12" s="75">
        <v>0</v>
      </c>
      <c r="G12" s="75">
        <v>0</v>
      </c>
      <c r="H12" s="80">
        <v>0</v>
      </c>
      <c r="I12" s="75">
        <v>149522</v>
      </c>
      <c r="J12" s="75">
        <v>350</v>
      </c>
      <c r="K12" s="81">
        <f>J12*I12</f>
        <v>52332700</v>
      </c>
    </row>
    <row r="13" spans="2:12" ht="68">
      <c r="B13" s="252"/>
      <c r="C13" s="255"/>
      <c r="D13" s="79" t="s">
        <v>245</v>
      </c>
      <c r="E13" s="75">
        <v>0</v>
      </c>
      <c r="F13" s="75">
        <v>0</v>
      </c>
      <c r="G13" s="75">
        <v>0</v>
      </c>
      <c r="H13" s="80">
        <v>0</v>
      </c>
      <c r="I13" s="75">
        <v>112141</v>
      </c>
      <c r="J13" s="75">
        <v>340</v>
      </c>
      <c r="K13" s="81">
        <f>J13*I13</f>
        <v>38127940</v>
      </c>
    </row>
    <row r="14" spans="2:12" ht="17">
      <c r="B14" s="252"/>
      <c r="C14" s="255"/>
      <c r="D14" s="82" t="s">
        <v>76</v>
      </c>
      <c r="E14" s="75"/>
      <c r="F14" s="75"/>
      <c r="G14" s="75"/>
      <c r="H14" s="83" t="s">
        <v>246</v>
      </c>
      <c r="I14" s="84">
        <v>373805</v>
      </c>
      <c r="J14" s="85">
        <v>8.5</v>
      </c>
      <c r="K14" s="81">
        <f>J14*I14+67500</f>
        <v>3244842.5</v>
      </c>
    </row>
    <row r="15" spans="2:12" ht="44" customHeight="1">
      <c r="B15" s="252"/>
      <c r="C15" s="255"/>
      <c r="D15" s="79" t="s">
        <v>82</v>
      </c>
      <c r="E15" s="75">
        <v>0</v>
      </c>
      <c r="F15" s="75">
        <v>0</v>
      </c>
      <c r="G15" s="75">
        <v>0</v>
      </c>
      <c r="H15" s="75">
        <v>0</v>
      </c>
      <c r="I15" s="75">
        <v>0</v>
      </c>
      <c r="J15" s="75">
        <v>0</v>
      </c>
      <c r="K15" s="81">
        <f>J15*I15</f>
        <v>0</v>
      </c>
    </row>
    <row r="16" spans="2:12" ht="51">
      <c r="B16" s="252"/>
      <c r="C16" s="255"/>
      <c r="D16" s="79" t="s">
        <v>88</v>
      </c>
      <c r="E16" s="75">
        <v>0</v>
      </c>
      <c r="F16" s="75">
        <v>0</v>
      </c>
      <c r="G16" s="75">
        <v>0</v>
      </c>
      <c r="H16" s="75">
        <v>0</v>
      </c>
      <c r="I16" s="75">
        <v>0</v>
      </c>
      <c r="J16" s="75">
        <v>0</v>
      </c>
      <c r="K16" s="81">
        <f>J16*I16</f>
        <v>0</v>
      </c>
    </row>
    <row r="17" spans="2:21" ht="34">
      <c r="B17" s="252"/>
      <c r="C17" s="255"/>
      <c r="D17" s="79" t="s">
        <v>94</v>
      </c>
      <c r="E17" s="75">
        <v>0</v>
      </c>
      <c r="F17" s="75">
        <v>0</v>
      </c>
      <c r="G17" s="75">
        <v>70000</v>
      </c>
      <c r="H17" s="75">
        <v>0</v>
      </c>
      <c r="I17" s="75">
        <v>0</v>
      </c>
      <c r="J17" s="75">
        <v>69</v>
      </c>
      <c r="K17" s="86">
        <v>4830000</v>
      </c>
    </row>
    <row r="18" spans="2:21" ht="17">
      <c r="B18" s="252"/>
      <c r="C18" s="87" t="s">
        <v>247</v>
      </c>
      <c r="D18" s="79" t="s">
        <v>101</v>
      </c>
      <c r="E18" s="75">
        <v>0</v>
      </c>
      <c r="F18" s="75">
        <v>0</v>
      </c>
      <c r="G18" s="75">
        <v>0</v>
      </c>
      <c r="H18" s="75">
        <v>0</v>
      </c>
      <c r="I18" s="75">
        <v>0</v>
      </c>
      <c r="J18" s="75">
        <v>0</v>
      </c>
      <c r="K18" s="86">
        <v>0</v>
      </c>
    </row>
    <row r="19" spans="2:21" ht="17" thickBot="1">
      <c r="B19" s="253"/>
      <c r="C19" s="256" t="s">
        <v>248</v>
      </c>
      <c r="D19" s="257"/>
      <c r="E19" s="88"/>
      <c r="F19" s="88"/>
      <c r="G19" s="88"/>
      <c r="H19" s="88"/>
      <c r="I19" s="88"/>
      <c r="J19" s="88"/>
      <c r="K19" s="103">
        <f>SUM(K9:K18)</f>
        <v>117620992.5</v>
      </c>
    </row>
    <row r="20" spans="2:21" ht="17">
      <c r="B20" s="251" t="s">
        <v>249</v>
      </c>
      <c r="C20" s="258" t="s">
        <v>61</v>
      </c>
      <c r="D20" s="89" t="s">
        <v>250</v>
      </c>
      <c r="E20" s="77">
        <v>1500000</v>
      </c>
      <c r="F20" s="77">
        <v>0</v>
      </c>
      <c r="G20" s="77">
        <v>0</v>
      </c>
      <c r="H20" s="77">
        <v>0</v>
      </c>
      <c r="I20" s="77">
        <v>0</v>
      </c>
      <c r="J20" s="267">
        <v>1.5</v>
      </c>
      <c r="K20" s="78">
        <f>J20*1430735</f>
        <v>2146102.5</v>
      </c>
    </row>
    <row r="21" spans="2:21" ht="17">
      <c r="B21" s="252"/>
      <c r="C21" s="259"/>
      <c r="D21" s="79" t="s">
        <v>251</v>
      </c>
      <c r="E21" s="75">
        <v>0</v>
      </c>
      <c r="F21" s="75">
        <f>7009653*0.2</f>
        <v>1401930.6</v>
      </c>
      <c r="G21" s="75">
        <v>0</v>
      </c>
      <c r="H21" s="75">
        <v>0</v>
      </c>
      <c r="I21" s="75">
        <v>0</v>
      </c>
      <c r="J21" s="268">
        <f>K21/F21</f>
        <v>1.8692710147664353</v>
      </c>
      <c r="K21" s="81">
        <f>9900000/34*9</f>
        <v>2620588.2352941176</v>
      </c>
      <c r="P21" s="58"/>
      <c r="Q21" s="58"/>
      <c r="R21" s="58"/>
      <c r="S21" s="58"/>
      <c r="T21" s="58"/>
      <c r="U21" s="58"/>
    </row>
    <row r="22" spans="2:21" ht="17">
      <c r="B22" s="252"/>
      <c r="C22" s="259"/>
      <c r="D22" s="79" t="s">
        <v>252</v>
      </c>
      <c r="E22" s="75">
        <v>0</v>
      </c>
      <c r="F22" s="75">
        <f>1261738*2*1.1/500</f>
        <v>5551.6472000000003</v>
      </c>
      <c r="G22" s="75">
        <v>0</v>
      </c>
      <c r="H22" s="75">
        <v>0</v>
      </c>
      <c r="I22" s="75">
        <v>0</v>
      </c>
      <c r="J22" s="268">
        <v>11.5</v>
      </c>
      <c r="K22" s="81">
        <f>J22*F22</f>
        <v>63843.942800000004</v>
      </c>
      <c r="P22" s="59"/>
      <c r="Q22" s="59"/>
      <c r="R22" s="59"/>
      <c r="S22" s="60"/>
      <c r="T22" s="59"/>
      <c r="U22" s="61"/>
    </row>
    <row r="23" spans="2:21" ht="17" customHeight="1">
      <c r="B23" s="252"/>
      <c r="C23" s="259"/>
      <c r="D23" s="79" t="s">
        <v>253</v>
      </c>
      <c r="E23" s="75">
        <v>0</v>
      </c>
      <c r="F23" s="75">
        <f>841159*1.1/100</f>
        <v>9252.7489999999998</v>
      </c>
      <c r="G23" s="75">
        <v>0</v>
      </c>
      <c r="H23" s="75">
        <v>0</v>
      </c>
      <c r="I23" s="75">
        <v>0</v>
      </c>
      <c r="J23" s="268">
        <v>3.5</v>
      </c>
      <c r="K23" s="81">
        <f>J23*F23</f>
        <v>32384.621500000001</v>
      </c>
      <c r="P23" s="59"/>
      <c r="Q23" s="59"/>
      <c r="R23" s="59"/>
      <c r="S23" s="60"/>
      <c r="T23" s="59"/>
      <c r="U23" s="61"/>
    </row>
    <row r="24" spans="2:21" ht="34">
      <c r="B24" s="252"/>
      <c r="C24" s="259"/>
      <c r="D24" s="79" t="s">
        <v>254</v>
      </c>
      <c r="E24" s="75">
        <v>0</v>
      </c>
      <c r="F24" s="75">
        <f>1261738*3030</f>
        <v>3823066140</v>
      </c>
      <c r="G24" s="75">
        <v>0</v>
      </c>
      <c r="H24" s="75">
        <v>0</v>
      </c>
      <c r="I24" s="75">
        <v>0</v>
      </c>
      <c r="J24" s="268">
        <v>0.7</v>
      </c>
      <c r="K24" s="81">
        <f>J24*F24</f>
        <v>2676146298</v>
      </c>
      <c r="P24" s="59"/>
      <c r="Q24" s="59"/>
      <c r="R24" s="59"/>
      <c r="S24" s="60"/>
      <c r="T24" s="59"/>
      <c r="U24" s="61"/>
    </row>
    <row r="25" spans="2:21" ht="34">
      <c r="B25" s="252"/>
      <c r="C25" s="259"/>
      <c r="D25" s="79" t="s">
        <v>119</v>
      </c>
      <c r="E25" s="75">
        <v>0</v>
      </c>
      <c r="F25" s="75">
        <v>2818110</v>
      </c>
      <c r="G25" s="75">
        <v>0</v>
      </c>
      <c r="H25" s="75">
        <v>0</v>
      </c>
      <c r="I25" s="75">
        <v>0</v>
      </c>
      <c r="J25" s="268">
        <v>0.53</v>
      </c>
      <c r="K25" s="81">
        <f>O29</f>
        <v>0</v>
      </c>
      <c r="L25" s="62"/>
      <c r="M25" s="62"/>
      <c r="N25" s="63"/>
      <c r="O25" s="62"/>
    </row>
    <row r="26" spans="2:21" ht="17">
      <c r="B26" s="252"/>
      <c r="C26" s="259"/>
      <c r="D26" s="79" t="s">
        <v>255</v>
      </c>
      <c r="E26" s="75">
        <v>0</v>
      </c>
      <c r="F26" s="75">
        <v>0</v>
      </c>
      <c r="G26" s="75">
        <v>0</v>
      </c>
      <c r="H26" s="75">
        <v>8200000</v>
      </c>
      <c r="I26" s="75">
        <v>0</v>
      </c>
      <c r="J26" s="268">
        <v>2.4E-2</v>
      </c>
      <c r="K26" s="81">
        <v>200000</v>
      </c>
      <c r="L26" s="62"/>
      <c r="M26" s="62"/>
      <c r="N26" s="63"/>
      <c r="O26" s="62"/>
    </row>
    <row r="27" spans="2:21" ht="51">
      <c r="B27" s="252"/>
      <c r="C27" s="91" t="s">
        <v>203</v>
      </c>
      <c r="D27" s="79" t="s">
        <v>125</v>
      </c>
      <c r="E27" s="75">
        <v>0</v>
      </c>
      <c r="F27" s="75">
        <v>0</v>
      </c>
      <c r="G27" s="75">
        <v>0</v>
      </c>
      <c r="H27" s="75">
        <v>0</v>
      </c>
      <c r="I27" s="75">
        <v>373805</v>
      </c>
      <c r="J27" s="90">
        <v>8.5</v>
      </c>
      <c r="K27" s="81">
        <f>J27*I27</f>
        <v>3177342.5</v>
      </c>
      <c r="L27" s="63"/>
      <c r="M27" s="63"/>
      <c r="N27" s="64"/>
      <c r="O27" s="65"/>
    </row>
    <row r="28" spans="2:21" ht="34">
      <c r="B28" s="252"/>
      <c r="C28" s="259" t="s">
        <v>106</v>
      </c>
      <c r="D28" s="79" t="s">
        <v>256</v>
      </c>
      <c r="E28" s="75">
        <v>20000</v>
      </c>
      <c r="F28" s="75">
        <v>0</v>
      </c>
      <c r="G28" s="75">
        <v>0</v>
      </c>
      <c r="H28" s="75">
        <v>0</v>
      </c>
      <c r="I28" s="75">
        <v>0</v>
      </c>
      <c r="J28" s="75" t="s">
        <v>257</v>
      </c>
      <c r="K28" s="81">
        <f>34*E28</f>
        <v>680000</v>
      </c>
      <c r="L28" s="63"/>
      <c r="M28" s="63"/>
      <c r="N28" s="63"/>
      <c r="O28" s="65"/>
    </row>
    <row r="29" spans="2:21" ht="51">
      <c r="B29" s="252"/>
      <c r="C29" s="259"/>
      <c r="D29" s="79" t="s">
        <v>258</v>
      </c>
      <c r="E29" s="75">
        <v>0</v>
      </c>
      <c r="F29" s="75">
        <v>0</v>
      </c>
      <c r="G29" s="75">
        <v>0</v>
      </c>
      <c r="H29" s="75">
        <v>0</v>
      </c>
      <c r="I29" s="75">
        <v>0</v>
      </c>
      <c r="J29" s="75">
        <v>0</v>
      </c>
      <c r="K29" s="81">
        <f>34*E29</f>
        <v>0</v>
      </c>
      <c r="L29" s="66"/>
      <c r="M29" s="67"/>
      <c r="N29" s="67"/>
      <c r="O29" s="67"/>
    </row>
    <row r="30" spans="2:21" ht="17" thickBot="1">
      <c r="B30" s="253"/>
      <c r="C30" s="92"/>
      <c r="D30" s="93" t="s">
        <v>259</v>
      </c>
      <c r="E30" s="94"/>
      <c r="F30" s="94"/>
      <c r="G30" s="94"/>
      <c r="H30" s="94"/>
      <c r="I30" s="94"/>
      <c r="J30" s="94"/>
      <c r="K30" s="103">
        <f>SUM(K20:K29)</f>
        <v>2685066559.7995939</v>
      </c>
    </row>
    <row r="31" spans="2:21" ht="51">
      <c r="B31" s="260" t="s">
        <v>260</v>
      </c>
      <c r="C31" s="261" t="s">
        <v>239</v>
      </c>
      <c r="D31" s="95" t="s">
        <v>261</v>
      </c>
      <c r="E31" s="96">
        <v>735494</v>
      </c>
      <c r="F31" s="96">
        <v>0</v>
      </c>
      <c r="G31" s="96">
        <v>0</v>
      </c>
      <c r="H31" s="96">
        <v>0</v>
      </c>
      <c r="I31" s="96">
        <v>0</v>
      </c>
      <c r="J31" s="96">
        <v>10000</v>
      </c>
      <c r="K31" s="81">
        <f>J31*9</f>
        <v>90000</v>
      </c>
    </row>
    <row r="32" spans="2:21" ht="51">
      <c r="B32" s="252"/>
      <c r="C32" s="255"/>
      <c r="D32" s="79" t="s">
        <v>262</v>
      </c>
      <c r="E32" s="97" t="s">
        <v>263</v>
      </c>
      <c r="F32" s="97" t="s">
        <v>263</v>
      </c>
      <c r="G32" s="97" t="s">
        <v>263</v>
      </c>
      <c r="H32" s="75">
        <v>0</v>
      </c>
      <c r="I32" s="75">
        <v>0</v>
      </c>
      <c r="J32" s="75">
        <v>25000</v>
      </c>
      <c r="K32" s="81">
        <f>9*25000</f>
        <v>225000</v>
      </c>
    </row>
    <row r="33" spans="2:12" ht="17">
      <c r="B33" s="252"/>
      <c r="C33" s="255"/>
      <c r="D33" s="79" t="s">
        <v>153</v>
      </c>
      <c r="E33" s="75">
        <v>735494</v>
      </c>
      <c r="F33" s="75">
        <v>0</v>
      </c>
      <c r="G33" s="75">
        <v>0</v>
      </c>
      <c r="H33" s="75">
        <v>0</v>
      </c>
      <c r="I33" s="75">
        <v>0</v>
      </c>
      <c r="J33" s="75">
        <v>7500</v>
      </c>
      <c r="K33" s="81">
        <f>J33*9</f>
        <v>67500</v>
      </c>
    </row>
    <row r="34" spans="2:12" ht="51">
      <c r="B34" s="252"/>
      <c r="C34" s="259" t="s">
        <v>203</v>
      </c>
      <c r="D34" s="79" t="s">
        <v>158</v>
      </c>
      <c r="E34" s="75">
        <v>0</v>
      </c>
      <c r="F34" s="97" t="s">
        <v>263</v>
      </c>
      <c r="G34" s="75">
        <v>0</v>
      </c>
      <c r="H34" s="75">
        <v>0</v>
      </c>
      <c r="I34" s="75">
        <v>0</v>
      </c>
      <c r="J34" s="75">
        <v>0</v>
      </c>
      <c r="K34" s="81">
        <v>27500</v>
      </c>
    </row>
    <row r="35" spans="2:12" ht="17">
      <c r="B35" s="252"/>
      <c r="C35" s="259"/>
      <c r="D35" s="79" t="s">
        <v>264</v>
      </c>
      <c r="E35" s="75">
        <v>0</v>
      </c>
      <c r="F35" s="75">
        <v>0</v>
      </c>
      <c r="G35" s="75">
        <v>0</v>
      </c>
      <c r="H35" s="75">
        <v>0</v>
      </c>
      <c r="I35" s="75">
        <v>0</v>
      </c>
      <c r="J35" s="75">
        <v>0</v>
      </c>
      <c r="K35" s="81">
        <v>0</v>
      </c>
    </row>
    <row r="36" spans="2:12" ht="34">
      <c r="B36" s="252"/>
      <c r="C36" s="259"/>
      <c r="D36" s="79" t="s">
        <v>163</v>
      </c>
      <c r="E36" s="75">
        <v>0</v>
      </c>
      <c r="F36" s="75">
        <v>0</v>
      </c>
      <c r="G36" s="75">
        <v>0</v>
      </c>
      <c r="H36" s="75">
        <v>0</v>
      </c>
      <c r="I36" s="75">
        <v>112141</v>
      </c>
      <c r="J36" s="75">
        <v>115</v>
      </c>
      <c r="K36" s="81">
        <f>J36*I36</f>
        <v>12896215</v>
      </c>
    </row>
    <row r="37" spans="2:12" ht="17">
      <c r="B37" s="252"/>
      <c r="C37" s="259"/>
      <c r="D37" s="79" t="s">
        <v>168</v>
      </c>
      <c r="E37" s="75">
        <v>0</v>
      </c>
      <c r="F37" s="75">
        <v>0</v>
      </c>
      <c r="G37" s="75">
        <v>0</v>
      </c>
      <c r="H37" s="75">
        <v>0</v>
      </c>
      <c r="I37" s="75">
        <v>299044</v>
      </c>
      <c r="J37" s="75">
        <v>50</v>
      </c>
      <c r="K37" s="81">
        <f>J37*I37</f>
        <v>14952200</v>
      </c>
    </row>
    <row r="38" spans="2:12" ht="17">
      <c r="B38" s="252"/>
      <c r="C38" s="87" t="s">
        <v>247</v>
      </c>
      <c r="D38" s="79" t="s">
        <v>265</v>
      </c>
      <c r="E38" s="75">
        <v>0</v>
      </c>
      <c r="F38" s="75">
        <v>0</v>
      </c>
      <c r="G38" s="75">
        <v>0</v>
      </c>
      <c r="H38" s="75">
        <v>0</v>
      </c>
      <c r="I38" s="75">
        <v>0</v>
      </c>
      <c r="J38" s="75">
        <v>0</v>
      </c>
      <c r="K38" s="81">
        <f>J38*I38</f>
        <v>0</v>
      </c>
    </row>
    <row r="39" spans="2:12" ht="17" thickBot="1">
      <c r="B39" s="253"/>
      <c r="C39" s="98"/>
      <c r="D39" s="93" t="s">
        <v>266</v>
      </c>
      <c r="E39" s="88"/>
      <c r="F39" s="88"/>
      <c r="G39" s="88"/>
      <c r="H39" s="88"/>
      <c r="I39" s="88"/>
      <c r="J39" s="88"/>
      <c r="K39" s="103">
        <f>SUM(K31:K38)</f>
        <v>28258415</v>
      </c>
    </row>
    <row r="40" spans="2:12" ht="85">
      <c r="B40" s="262" t="s">
        <v>267</v>
      </c>
      <c r="C40" s="264" t="s">
        <v>61</v>
      </c>
      <c r="D40" s="95" t="s">
        <v>268</v>
      </c>
      <c r="E40" s="96">
        <v>60000</v>
      </c>
      <c r="F40" s="96">
        <v>140000</v>
      </c>
      <c r="G40" s="96">
        <v>0</v>
      </c>
      <c r="H40" s="96">
        <v>0</v>
      </c>
      <c r="I40" s="96">
        <v>0</v>
      </c>
      <c r="J40" s="99">
        <v>36</v>
      </c>
      <c r="K40" s="81">
        <v>7200000</v>
      </c>
      <c r="L40" s="68"/>
    </row>
    <row r="41" spans="2:12" ht="34">
      <c r="B41" s="262"/>
      <c r="C41" s="264"/>
      <c r="D41" s="79" t="s">
        <v>269</v>
      </c>
      <c r="E41" s="96">
        <v>0</v>
      </c>
      <c r="F41" s="96">
        <v>16324</v>
      </c>
      <c r="G41" s="96">
        <v>0</v>
      </c>
      <c r="H41" s="96">
        <v>0</v>
      </c>
      <c r="I41" s="96">
        <v>0</v>
      </c>
      <c r="J41" s="100">
        <v>100</v>
      </c>
      <c r="K41" s="81">
        <f>J41*F41</f>
        <v>1632400</v>
      </c>
    </row>
    <row r="42" spans="2:12" ht="17">
      <c r="B42" s="262"/>
      <c r="C42" s="265"/>
      <c r="D42" s="79" t="s">
        <v>270</v>
      </c>
      <c r="E42" s="96">
        <v>0</v>
      </c>
      <c r="F42" s="96">
        <v>163240</v>
      </c>
      <c r="G42" s="96">
        <v>0</v>
      </c>
      <c r="H42" s="96">
        <v>0</v>
      </c>
      <c r="I42" s="96">
        <v>0</v>
      </c>
      <c r="J42" s="100">
        <v>100</v>
      </c>
      <c r="K42" s="81">
        <f>F42*J42</f>
        <v>16324000</v>
      </c>
    </row>
    <row r="43" spans="2:12" ht="17">
      <c r="B43" s="262"/>
      <c r="C43" s="266" t="s">
        <v>203</v>
      </c>
      <c r="D43" s="79" t="s">
        <v>198</v>
      </c>
      <c r="E43" s="96">
        <v>0</v>
      </c>
      <c r="F43" s="96">
        <v>0</v>
      </c>
      <c r="G43" s="96">
        <v>0</v>
      </c>
      <c r="H43" s="96">
        <v>0</v>
      </c>
      <c r="I43" s="96">
        <v>0</v>
      </c>
      <c r="J43" s="96">
        <v>0</v>
      </c>
      <c r="K43" s="81">
        <f t="shared" ref="K43:K46" si="0">F43*J43</f>
        <v>0</v>
      </c>
    </row>
    <row r="44" spans="2:12" ht="51">
      <c r="B44" s="262"/>
      <c r="C44" s="264"/>
      <c r="D44" s="79" t="s">
        <v>205</v>
      </c>
      <c r="E44" s="96">
        <v>0</v>
      </c>
      <c r="F44" s="96">
        <v>0</v>
      </c>
      <c r="G44" s="96">
        <v>0</v>
      </c>
      <c r="H44" s="96">
        <v>0</v>
      </c>
      <c r="I44" s="96">
        <v>0</v>
      </c>
      <c r="J44" s="96">
        <v>0</v>
      </c>
      <c r="K44" s="81">
        <f t="shared" si="0"/>
        <v>0</v>
      </c>
    </row>
    <row r="45" spans="2:12" ht="85">
      <c r="B45" s="262"/>
      <c r="C45" s="265"/>
      <c r="D45" s="79" t="s">
        <v>210</v>
      </c>
      <c r="E45" s="96">
        <v>0</v>
      </c>
      <c r="F45" s="96">
        <v>0</v>
      </c>
      <c r="G45" s="96">
        <v>0</v>
      </c>
      <c r="H45" s="96">
        <v>0</v>
      </c>
      <c r="I45" s="96">
        <v>0</v>
      </c>
      <c r="J45" s="96">
        <v>0</v>
      </c>
      <c r="K45" s="81">
        <f t="shared" si="0"/>
        <v>0</v>
      </c>
    </row>
    <row r="46" spans="2:12" ht="18" thickBot="1">
      <c r="B46" s="263"/>
      <c r="C46" s="101" t="s">
        <v>247</v>
      </c>
      <c r="D46" s="102" t="s">
        <v>216</v>
      </c>
      <c r="E46" s="96">
        <v>0</v>
      </c>
      <c r="F46" s="96">
        <v>0</v>
      </c>
      <c r="G46" s="96">
        <v>0</v>
      </c>
      <c r="H46" s="96">
        <v>0</v>
      </c>
      <c r="I46" s="96">
        <v>0</v>
      </c>
      <c r="J46" s="96">
        <v>0</v>
      </c>
      <c r="K46" s="81">
        <f t="shared" si="0"/>
        <v>0</v>
      </c>
      <c r="L46" s="68"/>
    </row>
    <row r="47" spans="2:12" ht="17" thickBot="1">
      <c r="D47" s="69" t="s">
        <v>271</v>
      </c>
      <c r="E47" s="70"/>
      <c r="F47" s="70"/>
      <c r="G47" s="70"/>
      <c r="H47" s="70"/>
      <c r="I47" s="70"/>
      <c r="J47" s="70"/>
      <c r="K47" s="104">
        <f>SUM(K40:K46)</f>
        <v>25156400</v>
      </c>
    </row>
    <row r="48" spans="2:12" ht="22" thickBot="1">
      <c r="D48" s="71" t="s">
        <v>272</v>
      </c>
      <c r="E48" s="72"/>
      <c r="F48" s="72"/>
      <c r="G48" s="72"/>
      <c r="H48" s="72"/>
      <c r="I48" s="72"/>
      <c r="J48" s="72"/>
      <c r="K48" s="73">
        <f>K47+K39+K30+K19</f>
        <v>2856102367.2995939</v>
      </c>
    </row>
  </sheetData>
  <mergeCells count="19">
    <mergeCell ref="B40:B46"/>
    <mergeCell ref="C40:C42"/>
    <mergeCell ref="C43:C45"/>
    <mergeCell ref="B20:B30"/>
    <mergeCell ref="C20:C26"/>
    <mergeCell ref="C28:C29"/>
    <mergeCell ref="B31:B39"/>
    <mergeCell ref="C31:C33"/>
    <mergeCell ref="C34:C37"/>
    <mergeCell ref="L7:L8"/>
    <mergeCell ref="B9:B19"/>
    <mergeCell ref="C9:C10"/>
    <mergeCell ref="C11:C17"/>
    <mergeCell ref="C19:D19"/>
    <mergeCell ref="C7:C8"/>
    <mergeCell ref="D7:D8"/>
    <mergeCell ref="E7:I7"/>
    <mergeCell ref="J7:J8"/>
    <mergeCell ref="K7:K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283e0b-db31-4043-a2ef-b80661bf084a"/>
    <ga975397408f43e4b84ec8e5a598e523 xmlns="ca283e0b-db31-4043-a2ef-b80661bf084a">
      <Terms xmlns="http://schemas.microsoft.com/office/infopath/2007/PartnerControl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ContentLanguage xmlns="ca283e0b-db31-4043-a2ef-b80661bf084a" xsi:nil="tru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6134B2747E78B540AF48B84773FC0C39" ma:contentTypeVersion="4" ma:contentTypeDescription="" ma:contentTypeScope="" ma:versionID="0ec06891f5f7ad98ff6a7976a0ad3722">
  <xsd:schema xmlns:xsd="http://www.w3.org/2001/XMLSchema" xmlns:xs="http://www.w3.org/2001/XMLSchema" xmlns:p="http://schemas.microsoft.com/office/2006/metadata/properties" xmlns:ns2="ca283e0b-db31-4043-a2ef-b80661bf084a" xmlns:ns3="http://schemas.microsoft.com/sharepoint.v3" targetNamespace="http://schemas.microsoft.com/office/2006/metadata/properties" ma:root="true" ma:fieldsID="2d824bee30a999576e170709d71fb79f" ns2:_="" ns3:_="">
    <xsd:import namespace="ca283e0b-db31-4043-a2ef-b80661bf084a"/>
    <xsd:import namespace="http://schemas.microsoft.com/sharepoint.v3"/>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format="RadioButtons"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readOnly="false" ma:default=""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817c986f-752b-47f0-b01f-66af8d5eed21}" ma:internalName="TaxCatchAllLabel" ma:readOnly="true" ma:showField="CatchAllDataLabel" ma:web="593ddb69-c8e2-4a29-a972-355bd446a03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817c986f-752b-47f0-b01f-66af8d5eed21}" ma:internalName="TaxCatchAll" ma:showField="CatchAllData" ma:web="593ddb69-c8e2-4a29-a972-355bd446a03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54C865-5191-45A6-B773-39FE400E0E79}">
  <ds:schemaRefs>
    <ds:schemaRef ds:uri="http://schemas.microsoft.com/office/2006/metadata/properties"/>
    <ds:schemaRef ds:uri="http://schemas.microsoft.com/office/infopath/2007/PartnerControls"/>
    <ds:schemaRef ds:uri="ca283e0b-db31-4043-a2ef-b80661bf084a"/>
    <ds:schemaRef ds:uri="http://schemas.microsoft.com/sharepoint.v3"/>
  </ds:schemaRefs>
</ds:datastoreItem>
</file>

<file path=customXml/itemProps2.xml><?xml version="1.0" encoding="utf-8"?>
<ds:datastoreItem xmlns:ds="http://schemas.openxmlformats.org/officeDocument/2006/customXml" ds:itemID="{1C472EE8-02CE-424E-8A59-32C0FBD43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283e0b-db31-4043-a2ef-b80661bf084a"/>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2B536A-1AA6-488C-8B7B-35B3A2A37125}">
  <ds:schemaRefs>
    <ds:schemaRef ds:uri="http://schemas.microsoft.com/office/2006/metadata/customXsn"/>
  </ds:schemaRefs>
</ds:datastoreItem>
</file>

<file path=customXml/itemProps4.xml><?xml version="1.0" encoding="utf-8"?>
<ds:datastoreItem xmlns:ds="http://schemas.openxmlformats.org/officeDocument/2006/customXml" ds:itemID="{6C6C5BFB-73A2-4A4B-B1AB-A6ED6DABE681}">
  <ds:schemaRefs>
    <ds:schemaRef ds:uri="Microsoft.SharePoint.Taxonomy.ContentTypeSync"/>
  </ds:schemaRefs>
</ds:datastoreItem>
</file>

<file path=customXml/itemProps5.xml><?xml version="1.0" encoding="utf-8"?>
<ds:datastoreItem xmlns:ds="http://schemas.openxmlformats.org/officeDocument/2006/customXml" ds:itemID="{FE3E9D4A-B893-40DB-B3CF-E144118DD9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Carr</dc:creator>
  <cp:keywords/>
  <dc:description/>
  <cp:lastModifiedBy>Sarah Carr</cp:lastModifiedBy>
  <cp:revision/>
  <dcterms:created xsi:type="dcterms:W3CDTF">2020-10-09T18:00:10Z</dcterms:created>
  <dcterms:modified xsi:type="dcterms:W3CDTF">2021-12-06T17:15:04Z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0x0101009BA85F8052A6DA4FA3E31FF9F74C6970006134B2747E78B540AF48B84773FC0C39</vt:lpwstr>
  </property>
</Properties>
</file>