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arahcarr/Documents/UNICEF - NYC/GAP Country Roadmaps_FINAL/BANGLADESH_FINAL/"/>
    </mc:Choice>
  </mc:AlternateContent>
  <xr:revisionPtr revIDLastSave="0" documentId="13_ncr:1_{3D879E39-731A-9F4B-AD21-B8255F479A56}" xr6:coauthVersionLast="47" xr6:coauthVersionMax="47" xr10:uidLastSave="{00000000-0000-0000-0000-000000000000}"/>
  <bookViews>
    <workbookView xWindow="28880" yWindow="460" windowWidth="38320" windowHeight="20920" xr2:uid="{F90583C4-BE64-CE42-B6B5-69C4FE113122}"/>
  </bookViews>
  <sheets>
    <sheet name="Roadmap" sheetId="4" r:id="rId1"/>
    <sheet name="Budget" sheetId="5" r:id="rId2"/>
  </sheets>
  <externalReferences>
    <externalReference r:id="rId3"/>
    <externalReference r:id="rId4"/>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4" i="5" l="1"/>
  <c r="N94" i="5"/>
  <c r="K94" i="5"/>
  <c r="J94" i="5"/>
  <c r="I94" i="5"/>
  <c r="H94" i="5"/>
  <c r="G94" i="5"/>
  <c r="F94" i="5"/>
  <c r="E94" i="5"/>
  <c r="E95" i="5" s="1"/>
  <c r="D94" i="5"/>
  <c r="D95" i="5" s="1"/>
  <c r="M93" i="5"/>
  <c r="M94" i="5" s="1"/>
  <c r="L93" i="5"/>
  <c r="L94" i="5" s="1"/>
  <c r="O92" i="5"/>
  <c r="N92" i="5"/>
  <c r="K92" i="5"/>
  <c r="J92" i="5"/>
  <c r="I92" i="5"/>
  <c r="H92" i="5"/>
  <c r="F92" i="5"/>
  <c r="E92" i="5"/>
  <c r="D92" i="5"/>
  <c r="P91" i="5"/>
  <c r="R91" i="5" s="1"/>
  <c r="G91" i="5"/>
  <c r="G92" i="5" s="1"/>
  <c r="M90" i="5"/>
  <c r="M92" i="5" s="1"/>
  <c r="L90" i="5"/>
  <c r="L92" i="5" s="1"/>
  <c r="P89" i="5"/>
  <c r="O89" i="5"/>
  <c r="N89" i="5"/>
  <c r="M89" i="5"/>
  <c r="L89" i="5"/>
  <c r="K89" i="5"/>
  <c r="J89" i="5"/>
  <c r="I89" i="5"/>
  <c r="H89" i="5"/>
  <c r="G89" i="5"/>
  <c r="F89" i="5"/>
  <c r="E89" i="5"/>
  <c r="D89" i="5"/>
  <c r="S88" i="5"/>
  <c r="R88" i="5"/>
  <c r="Q88" i="5"/>
  <c r="R87" i="5"/>
  <c r="Q87" i="5"/>
  <c r="S87" i="5" s="1"/>
  <c r="S86" i="5"/>
  <c r="R86" i="5"/>
  <c r="S85" i="5"/>
  <c r="R85" i="5"/>
  <c r="S84" i="5"/>
  <c r="R84" i="5"/>
  <c r="S83" i="5"/>
  <c r="R83" i="5"/>
  <c r="R82" i="5"/>
  <c r="Q82" i="5"/>
  <c r="S82" i="5" s="1"/>
  <c r="R81" i="5"/>
  <c r="Q81" i="5"/>
  <c r="S81" i="5" s="1"/>
  <c r="S89" i="5" s="1"/>
  <c r="S80" i="5"/>
  <c r="R80" i="5"/>
  <c r="Q80" i="5"/>
  <c r="Q89" i="5" s="1"/>
  <c r="S79" i="5"/>
  <c r="R79" i="5"/>
  <c r="R89" i="5" s="1"/>
  <c r="Q79" i="5"/>
  <c r="A79" i="5"/>
  <c r="O77" i="5"/>
  <c r="N77" i="5"/>
  <c r="M77" i="5"/>
  <c r="J77" i="5"/>
  <c r="I77" i="5"/>
  <c r="H77" i="5"/>
  <c r="F77" i="5"/>
  <c r="E77" i="5"/>
  <c r="S76" i="5"/>
  <c r="R76" i="5"/>
  <c r="Q76" i="5"/>
  <c r="S75" i="5"/>
  <c r="R75" i="5"/>
  <c r="Q75" i="5"/>
  <c r="Q74" i="5"/>
  <c r="S74" i="5" s="1"/>
  <c r="P74" i="5"/>
  <c r="R74" i="5" s="1"/>
  <c r="R73" i="5"/>
  <c r="Q73" i="5"/>
  <c r="S73" i="5" s="1"/>
  <c r="P73" i="5"/>
  <c r="M72" i="5"/>
  <c r="L72" i="5"/>
  <c r="G72" i="5"/>
  <c r="P72" i="5" s="1"/>
  <c r="C72" i="5"/>
  <c r="D71" i="5"/>
  <c r="D77" i="5" s="1"/>
  <c r="L70" i="5"/>
  <c r="L77" i="5" s="1"/>
  <c r="K70" i="5"/>
  <c r="K77" i="5" s="1"/>
  <c r="O69" i="5"/>
  <c r="N69" i="5"/>
  <c r="L69" i="5"/>
  <c r="J69" i="5"/>
  <c r="I69" i="5"/>
  <c r="H69" i="5"/>
  <c r="G69" i="5"/>
  <c r="F69" i="5"/>
  <c r="E69" i="5"/>
  <c r="D69" i="5"/>
  <c r="P68" i="5"/>
  <c r="R68" i="5" s="1"/>
  <c r="M68" i="5"/>
  <c r="L68" i="5"/>
  <c r="M67" i="5"/>
  <c r="K67" i="5"/>
  <c r="K69" i="5" s="1"/>
  <c r="P66" i="5"/>
  <c r="Q66" i="5" s="1"/>
  <c r="M66" i="5"/>
  <c r="M69" i="5" s="1"/>
  <c r="L66" i="5"/>
  <c r="P65" i="5"/>
  <c r="O65" i="5"/>
  <c r="N65" i="5"/>
  <c r="M65" i="5"/>
  <c r="L65" i="5"/>
  <c r="K65" i="5"/>
  <c r="J65" i="5"/>
  <c r="I65" i="5"/>
  <c r="H65" i="5"/>
  <c r="G65" i="5"/>
  <c r="F65" i="5"/>
  <c r="E65" i="5"/>
  <c r="D65" i="5"/>
  <c r="S64" i="5"/>
  <c r="R64" i="5"/>
  <c r="R65" i="5" s="1"/>
  <c r="Q64" i="5"/>
  <c r="R63" i="5"/>
  <c r="Q63" i="5"/>
  <c r="S63" i="5" s="1"/>
  <c r="R62" i="5"/>
  <c r="Q62" i="5"/>
  <c r="S62" i="5" s="1"/>
  <c r="S61" i="5"/>
  <c r="R61" i="5"/>
  <c r="Q61" i="5"/>
  <c r="R60" i="5"/>
  <c r="Q60" i="5"/>
  <c r="S60" i="5" s="1"/>
  <c r="R59" i="5"/>
  <c r="Q59" i="5"/>
  <c r="S59" i="5" s="1"/>
  <c r="S58" i="5"/>
  <c r="R58" i="5"/>
  <c r="Q58" i="5"/>
  <c r="Q57" i="5"/>
  <c r="R56" i="5"/>
  <c r="Q56" i="5"/>
  <c r="S56" i="5" s="1"/>
  <c r="A56" i="5"/>
  <c r="P54" i="5"/>
  <c r="O54" i="5"/>
  <c r="N54" i="5"/>
  <c r="M54" i="5"/>
  <c r="L54" i="5"/>
  <c r="K54" i="5"/>
  <c r="J54" i="5"/>
  <c r="I54" i="5"/>
  <c r="H54" i="5"/>
  <c r="G54" i="5"/>
  <c r="F54" i="5"/>
  <c r="E54" i="5"/>
  <c r="D54" i="5"/>
  <c r="R53" i="5"/>
  <c r="Q53" i="5"/>
  <c r="S53" i="5" s="1"/>
  <c r="R52" i="5"/>
  <c r="Q52" i="5"/>
  <c r="S52" i="5" s="1"/>
  <c r="S51" i="5"/>
  <c r="R51" i="5"/>
  <c r="Q51" i="5"/>
  <c r="R50" i="5"/>
  <c r="Q50" i="5"/>
  <c r="S50" i="5" s="1"/>
  <c r="R49" i="5"/>
  <c r="R54" i="5" s="1"/>
  <c r="Q49" i="5"/>
  <c r="S49" i="5" s="1"/>
  <c r="O48" i="5"/>
  <c r="N48" i="5"/>
  <c r="L48" i="5"/>
  <c r="J48" i="5"/>
  <c r="I48" i="5"/>
  <c r="H48" i="5"/>
  <c r="G48" i="5"/>
  <c r="F48" i="5"/>
  <c r="E48" i="5"/>
  <c r="D48" i="5"/>
  <c r="P47" i="5"/>
  <c r="Q47" i="5" s="1"/>
  <c r="S47" i="5" s="1"/>
  <c r="M47" i="5"/>
  <c r="K46" i="5"/>
  <c r="P46" i="5" s="1"/>
  <c r="M45" i="5"/>
  <c r="M48" i="5" s="1"/>
  <c r="K45" i="5"/>
  <c r="P45" i="5" s="1"/>
  <c r="P44" i="5"/>
  <c r="O44" i="5"/>
  <c r="N44" i="5"/>
  <c r="M44" i="5"/>
  <c r="L44" i="5"/>
  <c r="K44" i="5"/>
  <c r="J44" i="5"/>
  <c r="I44" i="5"/>
  <c r="H44" i="5"/>
  <c r="G44" i="5"/>
  <c r="F44" i="5"/>
  <c r="E44" i="5"/>
  <c r="D44" i="5"/>
  <c r="S43" i="5"/>
  <c r="R43" i="5"/>
  <c r="Q43" i="5"/>
  <c r="S42" i="5"/>
  <c r="R42" i="5"/>
  <c r="Q42" i="5"/>
  <c r="Q41" i="5"/>
  <c r="S40" i="5"/>
  <c r="R40" i="5"/>
  <c r="Q40" i="5"/>
  <c r="R39" i="5"/>
  <c r="R44" i="5" s="1"/>
  <c r="Q39" i="5"/>
  <c r="Q44" i="5" s="1"/>
  <c r="A39" i="5"/>
  <c r="O37" i="5"/>
  <c r="N37" i="5"/>
  <c r="L37" i="5"/>
  <c r="J37" i="5"/>
  <c r="H37" i="5"/>
  <c r="F37" i="5"/>
  <c r="E37" i="5"/>
  <c r="D37" i="5"/>
  <c r="G36" i="5"/>
  <c r="P36" i="5" s="1"/>
  <c r="M35" i="5"/>
  <c r="L35" i="5"/>
  <c r="K35" i="5" s="1"/>
  <c r="P35" i="5" s="1"/>
  <c r="K34" i="5"/>
  <c r="P33" i="5"/>
  <c r="Q33" i="5" s="1"/>
  <c r="S33" i="5" s="1"/>
  <c r="K33" i="5"/>
  <c r="I33" i="5"/>
  <c r="L32" i="5"/>
  <c r="I32" i="5"/>
  <c r="P32" i="5" s="1"/>
  <c r="P31" i="5"/>
  <c r="Q31" i="5" s="1"/>
  <c r="S31" i="5" s="1"/>
  <c r="M31" i="5"/>
  <c r="I31" i="5"/>
  <c r="I37" i="5" s="1"/>
  <c r="K30" i="5"/>
  <c r="P30" i="5" s="1"/>
  <c r="M29" i="5"/>
  <c r="M37" i="5" s="1"/>
  <c r="L29" i="5"/>
  <c r="K29" i="5"/>
  <c r="P29" i="5" s="1"/>
  <c r="M28" i="5"/>
  <c r="L28" i="5"/>
  <c r="P28" i="5" s="1"/>
  <c r="K28" i="5"/>
  <c r="C28" i="5"/>
  <c r="M27" i="5"/>
  <c r="G27" i="5"/>
  <c r="P27" i="5" s="1"/>
  <c r="C27" i="5"/>
  <c r="O26" i="5"/>
  <c r="N26" i="5"/>
  <c r="M26" i="5"/>
  <c r="L26" i="5"/>
  <c r="J26" i="5"/>
  <c r="I26" i="5"/>
  <c r="H26" i="5"/>
  <c r="G26" i="5"/>
  <c r="F26" i="5"/>
  <c r="E26" i="5"/>
  <c r="D26" i="5"/>
  <c r="M25" i="5"/>
  <c r="L25" i="5"/>
  <c r="K25" i="5"/>
  <c r="K26" i="5" s="1"/>
  <c r="G25" i="5"/>
  <c r="P25" i="5" s="1"/>
  <c r="M24" i="5"/>
  <c r="P24" i="5" s="1"/>
  <c r="K24" i="5"/>
  <c r="P23" i="5"/>
  <c r="O23" i="5"/>
  <c r="N23" i="5"/>
  <c r="M23" i="5"/>
  <c r="L23" i="5"/>
  <c r="K23" i="5"/>
  <c r="J23" i="5"/>
  <c r="I23" i="5"/>
  <c r="H23" i="5"/>
  <c r="G23" i="5"/>
  <c r="F23" i="5"/>
  <c r="E23" i="5"/>
  <c r="D23" i="5"/>
  <c r="S22" i="5"/>
  <c r="R22" i="5"/>
  <c r="Q22" i="5"/>
  <c r="S21" i="5"/>
  <c r="R21" i="5"/>
  <c r="Q21" i="5"/>
  <c r="S20" i="5"/>
  <c r="R20" i="5"/>
  <c r="S19" i="5"/>
  <c r="R19" i="5"/>
  <c r="Q19" i="5"/>
  <c r="S18" i="5"/>
  <c r="R18" i="5"/>
  <c r="Q18" i="5"/>
  <c r="R17" i="5"/>
  <c r="Q17" i="5"/>
  <c r="S17" i="5" s="1"/>
  <c r="R16" i="5"/>
  <c r="Q16" i="5"/>
  <c r="S16" i="5" s="1"/>
  <c r="S15" i="5"/>
  <c r="R15" i="5"/>
  <c r="Q15" i="5"/>
  <c r="S14" i="5"/>
  <c r="R14" i="5"/>
  <c r="Q14" i="5"/>
  <c r="R13" i="5"/>
  <c r="Q13" i="5"/>
  <c r="S13" i="5" s="1"/>
  <c r="R12" i="5"/>
  <c r="Q12" i="5"/>
  <c r="S12" i="5" s="1"/>
  <c r="S11" i="5"/>
  <c r="R11" i="5"/>
  <c r="R23" i="5" s="1"/>
  <c r="Q11" i="5"/>
  <c r="Q23" i="5" s="1"/>
  <c r="R36" i="5" l="1"/>
  <c r="Q36" i="5"/>
  <c r="S36" i="5" s="1"/>
  <c r="S66" i="5"/>
  <c r="S23" i="5"/>
  <c r="Q32" i="5"/>
  <c r="S32" i="5" s="1"/>
  <c r="R32" i="5"/>
  <c r="R29" i="5"/>
  <c r="Q29" i="5"/>
  <c r="S29" i="5" s="1"/>
  <c r="P26" i="5"/>
  <c r="R24" i="5"/>
  <c r="R26" i="5" s="1"/>
  <c r="Q24" i="5"/>
  <c r="S54" i="5"/>
  <c r="R72" i="5"/>
  <c r="Q72" i="5"/>
  <c r="S72" i="5" s="1"/>
  <c r="R28" i="5"/>
  <c r="Q28" i="5"/>
  <c r="S28" i="5" s="1"/>
  <c r="R25" i="5"/>
  <c r="Q25" i="5"/>
  <c r="S25" i="5" s="1"/>
  <c r="Q27" i="5"/>
  <c r="R27" i="5"/>
  <c r="R45" i="5"/>
  <c r="R48" i="5" s="1"/>
  <c r="Q45" i="5"/>
  <c r="P48" i="5"/>
  <c r="S65" i="5"/>
  <c r="Q35" i="5"/>
  <c r="S35" i="5" s="1"/>
  <c r="R35" i="5"/>
  <c r="R30" i="5"/>
  <c r="Q30" i="5"/>
  <c r="S30" i="5" s="1"/>
  <c r="K37" i="5"/>
  <c r="Q46" i="5"/>
  <c r="S46" i="5" s="1"/>
  <c r="R46" i="5"/>
  <c r="P34" i="5"/>
  <c r="P37" i="5" s="1"/>
  <c r="G37" i="5"/>
  <c r="Q54" i="5"/>
  <c r="R33" i="5"/>
  <c r="R47" i="5"/>
  <c r="R66" i="5"/>
  <c r="P70" i="5"/>
  <c r="P93" i="5"/>
  <c r="K48" i="5"/>
  <c r="Q65" i="5"/>
  <c r="Q68" i="5"/>
  <c r="S68" i="5" s="1"/>
  <c r="G77" i="5"/>
  <c r="Q91" i="5"/>
  <c r="S91" i="5" s="1"/>
  <c r="R31" i="5"/>
  <c r="P67" i="5"/>
  <c r="P71" i="5"/>
  <c r="P90" i="5"/>
  <c r="S39" i="5"/>
  <c r="S44" i="5" s="1"/>
  <c r="S27" i="5" l="1"/>
  <c r="S24" i="5"/>
  <c r="S26" i="5" s="1"/>
  <c r="Q26" i="5"/>
  <c r="R67" i="5"/>
  <c r="R69" i="5" s="1"/>
  <c r="Q67" i="5"/>
  <c r="P69" i="5"/>
  <c r="P77" i="5"/>
  <c r="Q70" i="5"/>
  <c r="R70" i="5"/>
  <c r="Q48" i="5"/>
  <c r="S45" i="5"/>
  <c r="S48" i="5" s="1"/>
  <c r="S55" i="5" s="1"/>
  <c r="R90" i="5"/>
  <c r="R92" i="5" s="1"/>
  <c r="Q90" i="5"/>
  <c r="P92" i="5"/>
  <c r="R34" i="5"/>
  <c r="R37" i="5" s="1"/>
  <c r="Q34" i="5"/>
  <c r="S34" i="5" s="1"/>
  <c r="R71" i="5"/>
  <c r="Q71" i="5"/>
  <c r="S71" i="5" s="1"/>
  <c r="Q93" i="5"/>
  <c r="R93" i="5"/>
  <c r="R94" i="5" s="1"/>
  <c r="P94" i="5"/>
  <c r="Q37" i="5" l="1"/>
  <c r="S37" i="5"/>
  <c r="S38" i="5" s="1"/>
  <c r="S93" i="5"/>
  <c r="S94" i="5" s="1"/>
  <c r="S95" i="5" s="1"/>
  <c r="Q94" i="5"/>
  <c r="S67" i="5"/>
  <c r="S69" i="5" s="1"/>
  <c r="Q69" i="5"/>
  <c r="R77" i="5"/>
  <c r="Q77" i="5"/>
  <c r="S70" i="5"/>
  <c r="S77" i="5" s="1"/>
  <c r="Q92" i="5"/>
  <c r="S90" i="5"/>
  <c r="S92" i="5" s="1"/>
  <c r="S78" i="5" l="1"/>
  <c r="S96" i="5" s="1"/>
</calcChain>
</file>

<file path=xl/sharedStrings.xml><?xml version="1.0" encoding="utf-8"?>
<sst xmlns="http://schemas.openxmlformats.org/spreadsheetml/2006/main" count="410" uniqueCount="333">
  <si>
    <t>GLOBAL ACTION PLAN ON CHILD WASTING</t>
  </si>
  <si>
    <t>Country Operational Roadmap</t>
  </si>
  <si>
    <t>Bangladesh</t>
  </si>
  <si>
    <t>CHILD WASTING:  GLOBAL TARGETS AND NATIONAL PREVALENCE</t>
  </si>
  <si>
    <t>Global Target (2030)</t>
  </si>
  <si>
    <t>By 2030, reduce wasting prevalence to less than 3%</t>
  </si>
  <si>
    <t>Global Target (2025)</t>
  </si>
  <si>
    <t>By 2025, reduce wasting prevalence to less than 5%</t>
  </si>
  <si>
    <t>Current National Prevalence (2020)</t>
  </si>
  <si>
    <t xml:space="preserve">CHILD WASTING:  A NATIONAL AND SUB-NATIONAL SNAPSHOT </t>
  </si>
  <si>
    <t>National</t>
  </si>
  <si>
    <t>Wasting Prevalence</t>
  </si>
  <si>
    <r>
      <rPr>
        <b/>
        <sz val="12"/>
        <color theme="0"/>
        <rFont val="Helvetica Neue"/>
        <family val="2"/>
      </rPr>
      <t xml:space="preserve">Current (%)
</t>
    </r>
    <r>
      <rPr>
        <b/>
        <i/>
        <sz val="10"/>
        <color theme="0"/>
        <rFont val="Helvetica Light"/>
      </rPr>
      <t>(In the context of high refugee population, please consider referencing disaggregated data)</t>
    </r>
  </si>
  <si>
    <t xml:space="preserve">2025 Target (%)
</t>
  </si>
  <si>
    <t>9.8% (MICS 2019)</t>
  </si>
  <si>
    <t xml:space="preserve">7% (8FYP) </t>
  </si>
  <si>
    <t>Dhaka</t>
  </si>
  <si>
    <t>8.7% (MICS 2019)</t>
  </si>
  <si>
    <t>Mymensingh</t>
  </si>
  <si>
    <t>9.4% (MICS 2019)</t>
  </si>
  <si>
    <t>Rangpur</t>
  </si>
  <si>
    <t>10.9% (MICS 2019)</t>
  </si>
  <si>
    <t>Khulna</t>
  </si>
  <si>
    <t>9.3% (MICS 2019</t>
  </si>
  <si>
    <t>Chattogram</t>
  </si>
  <si>
    <t>10.4% (MICS 2019) / FDMN 11.3% (SMART 5)</t>
  </si>
  <si>
    <t>Barisal</t>
  </si>
  <si>
    <t>10.6% (MICS 2019)</t>
  </si>
  <si>
    <t xml:space="preserve">Rajshahi </t>
  </si>
  <si>
    <t>9.5% (MICS 2019)</t>
  </si>
  <si>
    <t>Sylhet</t>
  </si>
  <si>
    <t>11% (MICS 2019)</t>
  </si>
  <si>
    <t>BACKGROUND</t>
  </si>
  <si>
    <t>GEOGRAPHIC PRIORITY AREAS</t>
  </si>
  <si>
    <t>OUTCOME 1. REDUCED LOW BIRTHWEIGHT BY IMPROVING MATERNAL NUTRITION</t>
  </si>
  <si>
    <t>By 2025, reduce low birthweight by 30%</t>
  </si>
  <si>
    <t>National Target (2025)</t>
  </si>
  <si>
    <r>
      <rPr>
        <sz val="12"/>
        <color theme="1"/>
        <rFont val="Helvetica Neue"/>
        <family val="2"/>
      </rPr>
      <t xml:space="preserve">Current National % of Low-Birth-Weight newborns 
</t>
    </r>
    <r>
      <rPr>
        <i/>
        <sz val="12"/>
        <color theme="1"/>
        <rFont val="Helvetica Light"/>
      </rPr>
      <t>(2020 or most recent data)</t>
    </r>
  </si>
  <si>
    <t xml:space="preserve">14.8% (MICS 2019) </t>
  </si>
  <si>
    <t>OUTCOME 1:  OPERATIONAL FRAMEWORK</t>
  </si>
  <si>
    <t>System</t>
  </si>
  <si>
    <t>National Policy Commitment</t>
  </si>
  <si>
    <t>Operational Accelerator for: 
[Name of sub-national area]</t>
  </si>
  <si>
    <t>Stakeholder Support</t>
  </si>
  <si>
    <t>Intervention</t>
  </si>
  <si>
    <t>Delivery Platform</t>
  </si>
  <si>
    <t>Target Population</t>
  </si>
  <si>
    <t>Responsible</t>
  </si>
  <si>
    <t>Non-Government Support 
(e.g., UN Agencies, Civil Society, Donors, Academics)</t>
  </si>
  <si>
    <t>Describe the system-specific policy commitment to achieve the national target (include source)</t>
  </si>
  <si>
    <t>Describe the activity or programmatic measure to accelerate progress towards the national commitment</t>
  </si>
  <si>
    <t>Describe the structure for service delivery</t>
  </si>
  <si>
    <t>Describe the group of individuals that the intervention intends to cover</t>
  </si>
  <si>
    <t>At the Government Level, name who is responsible for this intervention and what is their commitment.</t>
  </si>
  <si>
    <t>Describe the support needed from UN agency(s), civil society (NGOs, community groups charitable groups, foundations, etc.), donors and academics to implement the intervention and their commitment to achieve targets.</t>
  </si>
  <si>
    <t xml:space="preserve">Health </t>
  </si>
  <si>
    <t>Adolescent girls and boys, teachers and SMC of higher secondary schools, UEO, DEO</t>
  </si>
  <si>
    <t xml:space="preserve">UNICEF: Technical support to promote adolescent nutrition in secondary schools country-wide; Support to strengthening capacity of SMCs, teachers, Government officials on adolescent nutrition through development of online adolescent nutrition module; Advocacy for incorporation of adolescent nutrition indicators in DHIS2; Support NNS with coordination and collaboration with school health, MNC&amp;AH, MCRAH, DSHE &amp; CDC programme 
WHO: Technical support to strengthen food and nutrition component for school and adolescent nutrition 
UNHCR : Techncial suppport to promote the adolescent girls nutrition programmes in the refugee camps  
</t>
  </si>
  <si>
    <t>Food</t>
  </si>
  <si>
    <t xml:space="preserve">FAO: Technical support to scale up nutrition training and capacities for extension workers on safe food storage, household processing and improved consumption for enhanced knowledge and practices; Training, demonstration and support to DLS officials on role of animal-source foods for nutrition and its utilization in the diet; Dissemination and capacity building on national dietary guidelines, FCT for academic institutions and semi private hospitals and develop knowledge based tools on nutrient dense recipes; Technical support to scale-up integrated nutrition education strategies to enhance dietary diversity among adolescents and children, especially to enhance consumption of animal-source foods (e.g. dairy, poultry, eggs); Elaborate the national food and nutrition security plan of action (2020-2030); 
WHO:  Technical support to develop and update guidelines, IEC materials on double burden of malnutrition and food safety; Dissemination and capacity building of national dietary guidelines
</t>
  </si>
  <si>
    <t xml:space="preserve">District and sub district level government officials
</t>
  </si>
  <si>
    <t>Ministry of Disaster Management and Relief, Ministry of Food national and district level MoWCA MoHFW</t>
  </si>
  <si>
    <t>Social Protection</t>
  </si>
  <si>
    <t>Adolescent girls and boys and youth
Teachers</t>
  </si>
  <si>
    <r>
      <rPr>
        <sz val="11"/>
        <color rgb="FF000000"/>
        <rFont val="Calibri"/>
        <family val="2"/>
      </rPr>
      <t xml:space="preserve">FPMU, DAE, NNS, IPHN, INFS, BAU, MoFood, MoA, MoHFW, </t>
    </r>
    <r>
      <rPr>
        <sz val="11"/>
        <color rgb="FF000000"/>
        <rFont val="Calibri"/>
        <family val="2"/>
      </rPr>
      <t>BFSA, BSTI, MoI</t>
    </r>
    <r>
      <rPr>
        <sz val="11"/>
        <color rgb="FF000000"/>
        <rFont val="Calibri"/>
        <family val="2"/>
      </rPr>
      <t xml:space="preserve">
</t>
    </r>
    <r>
      <rPr>
        <sz val="11"/>
        <color rgb="FF000000"/>
        <rFont val="Calibri"/>
        <family val="2"/>
      </rPr>
      <t xml:space="preserve">Ministry of primary and mass education and Ministry of Education at national, district and upazila level </t>
    </r>
  </si>
  <si>
    <r>
      <rPr>
        <sz val="11"/>
        <color rgb="FF000000"/>
        <rFont val="Calibri"/>
        <family val="2"/>
      </rPr>
      <t xml:space="preserve">FAO with 7 CSOs: Support to food and nutrition security program for capacity building activities in partnership with MoFood and other ministries; Disseminate e-learning/virtual trainings on  integrated nutrition modules for youth and adoloscents to engage in nutrition relevant actions;   
</t>
    </r>
    <r>
      <rPr>
        <sz val="11"/>
        <color rgb="FF000000"/>
        <rFont val="Calibri"/>
        <family val="2"/>
      </rPr>
      <t xml:space="preserve">WHO: Technical support to stregthen healthy diet componenet for children and adolescent
</t>
    </r>
    <r>
      <rPr>
        <sz val="11"/>
        <color rgb="FF000000"/>
        <rFont val="Calibri"/>
        <family val="2"/>
      </rPr>
      <t>WFP: Technical support on the design of nutrition senstive school meals menus and technical support for implementation of school meals; Technical support to review the essential learning package for primary schools to ensure nutrition is incorporated</t>
    </r>
    <r>
      <rPr>
        <sz val="11"/>
        <color rgb="FF000000"/>
        <rFont val="Calibri"/>
        <family val="2"/>
      </rPr>
      <t xml:space="preserve">  
Strengthen cross-linkages with activities 1.3; UNICEF's and FAO's activities share synergies in this regard</t>
    </r>
  </si>
  <si>
    <t>MCBP, ICVGD, VGD</t>
  </si>
  <si>
    <t>Pregnant and lactating women and girls</t>
  </si>
  <si>
    <t xml:space="preserve">WFP: Technical assistance for revise existing social protection programmes to become adequately nutrition sensitive (e.g. inclusion of nutrition SBCC component, appropriate targeting and transfers and access to complementary health and specific nutrition services); TA for Design and implementation of nutrition sensitive social protection programmes for vulnerable urban population, including PLW/G; TA for Establish strategic linkages and coordination among relevant multi-sectoral nutrition specific and sensitive interventions and social protection programmes
</t>
  </si>
  <si>
    <t>WASH</t>
  </si>
  <si>
    <t>OUTCOME 2. IMPROVED CHILD HEALTH BY IMPROVING ACCESS TO PRIMARY HEALTH CARE, WATER, SANITATION AND HYGIENE SERVICES AND ENHANCED FOOD SAFETY</t>
  </si>
  <si>
    <t>By 2030, achieve universal health coverage, including access to quality essential health-care services for all</t>
  </si>
  <si>
    <t>80% (National SDG M&amp;E framework ind. 3.8.1)</t>
  </si>
  <si>
    <r>
      <rPr>
        <sz val="11"/>
        <color theme="1"/>
        <rFont val="Calibri"/>
        <family val="2"/>
      </rPr>
      <t xml:space="preserve">Current National Universal Health Coverage Index 
</t>
    </r>
    <r>
      <rPr>
        <i/>
        <sz val="11"/>
        <color theme="1"/>
        <rFont val="Calibri"/>
        <family val="2"/>
      </rPr>
      <t>(2020 or most recent data)</t>
    </r>
  </si>
  <si>
    <t>OUTCOME 2:  OPERATIONAL FRAMEWORK</t>
  </si>
  <si>
    <t>N</t>
  </si>
  <si>
    <t>Health facilities and all households in the community</t>
  </si>
  <si>
    <t>Children U5 and their caregivers</t>
  </si>
  <si>
    <t>UNICEF: Technical support to plan, implement, and monitor NVAC, NAW in refugee camps, including SBCC and RTMR, and procurement support when necessary
WHO: Technical Support on NVAC
UNHCR : Implementing the VItamin A supplementation campaigns in the refugee camps (NAW)</t>
  </si>
  <si>
    <t>All EPI platforms, including outreach, CC, and satellite clinics</t>
  </si>
  <si>
    <t>Service providers, Children U5</t>
  </si>
  <si>
    <t xml:space="preserve">UNICEF: Support NNS to develop strategy, guidelines, and SOPs on integration of GMP in EPI platforms including outreach sites; Technical support in capacity development for GMP; Provide logistics support in selected districts for GMP 
                                                                                                                                                                                       UNHCR, WFP, UNICEF: Technical support to the inclusion of GMP in the comprehensive nutrition programmes implemented in the intergrated nutrition centers in the refugee camps
UNHCR, WHO: retrospective study of the effectiveness of GMP for the FDMN/Refugees. 
WHO: Technical support to develop strategy, guidelines, and SOPs on integration of GMP in EPI platforms including outreach sites </t>
  </si>
  <si>
    <r>
      <rPr>
        <sz val="11"/>
        <color rgb="FF000000"/>
        <rFont val="Calibri"/>
        <family val="2"/>
      </rPr>
      <t xml:space="preserve">UNICEF: Technical support in developing IEC materials and WASH and nutrition joint messaging
                                                                                                                            </t>
    </r>
    <r>
      <rPr>
        <sz val="11"/>
        <color rgb="FF000000"/>
        <rFont val="Calibri"/>
        <family val="2"/>
      </rPr>
      <t xml:space="preserve">UNHCR, UNICEF:Technical support ,provision of water and strengthening joint health ,Nurtition and WASH colaboration in promotion of good WASH practices among the FDMN/Refugees in camp settings.
</t>
    </r>
    <r>
      <rPr>
        <sz val="11"/>
        <color rgb="FF000000"/>
        <rFont val="Calibri"/>
        <family val="2"/>
      </rPr>
      <t xml:space="preserve">FAO: Nutrition training integrating WASH components for emergency situations and flood-prone areas </t>
    </r>
  </si>
  <si>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</si>
  <si>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</si>
  <si>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70% (NPAN2)</t>
  </si>
  <si>
    <r>
      <rPr>
        <sz val="12"/>
        <color theme="1"/>
        <rFont val="Helvetica Neue"/>
        <family val="2"/>
      </rPr>
      <t xml:space="preserve">National % Exclusive breastfeeding under 6 months 
</t>
    </r>
    <r>
      <rPr>
        <i/>
        <sz val="12"/>
        <color theme="1"/>
        <rFont val="Helvetica Light"/>
      </rPr>
      <t>(2020 or most recent data)</t>
    </r>
  </si>
  <si>
    <t>62.6% (MICS 2019)</t>
  </si>
  <si>
    <t>OUTCOME 3:  OPERATIONAL FRAMEWORK</t>
  </si>
  <si>
    <t>MoFood, FPMU, DAM, MoA, Food Security Cluster/Sector 
Research partners: BAU, INFS - DU, JPGSPH</t>
  </si>
  <si>
    <t xml:space="preserve">WFP: Technical support to develop SBCC modules on maternal nutrition and infant and young child feeding for national social protection safety nets; Capacity strengthening of MoWCA on nutrition and SBCC implementation at national and sub-national level  
WFP, UNICEF, FAO: technical support to strengthen cross-sectoral linkages (health, food, agriculture, SP), technical support to strengthen promotion of use of micro-nutrient rich local recipes, safe food handling, preparation, storage and labelling
UNHCR: technical support to strengthen cross-sectoral linkages of service provision within camps </t>
  </si>
  <si>
    <t>OUTCOME 4. IMPROVED TREATMENT OF CHILDREN WITH WASTING BY STRENGTHENING HEALTH SYSTEMS AND INTEGRATING TREATMENT INTO ROUTINE PRIMARY HEALTH SERVICES</t>
  </si>
  <si>
    <t>By 2025, we will increase by 50% the coverage of treatment services for children with wasting</t>
  </si>
  <si>
    <t>80% of children 0-59 months with SAM who received appropriate treatment as per national protocol (NNS-OP 2020)</t>
  </si>
  <si>
    <r>
      <t xml:space="preserve">To be completed National: 
</t>
    </r>
    <r>
      <rPr>
        <sz val="12"/>
        <color theme="1"/>
        <rFont val="Helvetica Neue"/>
        <family val="2"/>
      </rPr>
      <t>FDMN: 289 (directly at OTP and transferred, 2021)</t>
    </r>
  </si>
  <si>
    <t>OUTCOME 4:  OPERATIONAL FRAMEWORK</t>
  </si>
  <si>
    <t xml:space="preserve">Children U5, service providers, caregivers </t>
  </si>
  <si>
    <r>
      <rPr>
        <sz val="11"/>
        <color rgb="FF000000"/>
        <rFont val="Calibri"/>
        <family val="2"/>
      </rPr>
      <t xml:space="preserve">UNICEF: Technical support to strengthen SAM units in terms of supply, human resource capacity, and monitoring country-wide; Technical support to develop online SAM training module; Technical support to develop an adopt simplified Bengali version of national SAM guidelines and training modules for nurses and SACMOs; Technical support to develop SAM strategy to strengthen screening, referral, admission and reporting system; Technical support to strengthen SBCC activities on SAM and MAM; Technical support for operational research on community based management of uncomplicated SAM and MAM using locally produced therapeutic foods; Coordination and collaboration support to NNS-OP among CBHC, MNC&amp;AH, and MCRAH to strengthen screening, identification and referral of SAM cases; Support in printing and distribution of SAM register to all SAM facilities country-wide
</t>
    </r>
    <r>
      <rPr>
        <sz val="11"/>
        <color rgb="FF000000"/>
        <rFont val="Calibri"/>
        <family val="2"/>
      </rPr>
      <t xml:space="preserve">WHO: Technical assistance on SAM pocket bocket book development; Assistance on CMAM </t>
    </r>
    <r>
      <rPr>
        <i/>
        <sz val="11"/>
        <color rgb="FF000000"/>
        <rFont val="Calibri"/>
        <family val="2"/>
      </rPr>
      <t>readiness assessment</t>
    </r>
    <r>
      <rPr>
        <sz val="11"/>
        <color rgb="FF000000"/>
        <rFont val="Calibri"/>
        <family val="2"/>
      </rPr>
      <t xml:space="preserve">
</t>
    </r>
    <r>
      <rPr>
        <sz val="11"/>
        <color rgb="FF000000"/>
        <rFont val="Calibri"/>
        <family val="2"/>
      </rPr>
      <t xml:space="preserve">UNHCR, WFP, UNICEF: Technical support and funding of the annual SMART nutrition surveys implemented by the Nutrition sector to determine the health and Nurtition status of the FDMN/Refugees in the camps; Advocacy and collaboration with the Nutrition sector to ensure reporting of the FDMN/refugee data in the NS reporting system and intergration with the DHIS2. 
</t>
    </r>
    <r>
      <rPr>
        <sz val="11"/>
        <color rgb="FF000000"/>
        <rFont val="Calibri"/>
        <family val="2"/>
      </rPr>
      <t xml:space="preserve">WFP: Support for operational research on different modalities for community based management of MAM in collaboration with icddr'b
</t>
    </r>
    <r>
      <rPr>
        <sz val="11"/>
        <color rgb="FF000000"/>
        <rFont val="Calibri"/>
        <family val="2"/>
      </rPr>
      <t xml:space="preserve">linkages with IPC programme FAO/WFP to be strengthened </t>
    </r>
  </si>
  <si>
    <t xml:space="preserve">DHIS2, FP-MIS
</t>
  </si>
  <si>
    <r>
      <rPr>
        <sz val="11"/>
        <color rgb="FF000000"/>
        <rFont val="Calibri"/>
        <family val="2"/>
      </rPr>
      <t xml:space="preserve">UNICEF: technical support to strengthening of Integrated Nutrition Information System (NIS); Technical support to institutionalize Nutrition Information and Planning Unit (NIPU); Technical support to strengthening online urban reporting system with special emphasis on urban, CHT etc.; Technical support to capacity development, regular review, compile, analysis and feedback focusing on DLIs 13, 14 and relevant DLRs and SDGs (Goal 2); Technical support to establish linkage of FDMN online reporting system with DHIS2; Technical support capacity development of statisticians and relevant persons on nutrition data management system; Technical support to strengthen monitoring and supportive supervision system; Technical support to conduct survey, surveillance and research for wasting under both development and emergency situations; Technical support to publish newsletter by NNS 
</t>
    </r>
    <r>
      <rPr>
        <sz val="11"/>
        <color rgb="FF000000"/>
        <rFont val="Calibri"/>
        <family val="2"/>
      </rPr>
      <t xml:space="preserve">WHO: Technical support to NIS and newsletter
</t>
    </r>
  </si>
  <si>
    <t>NNS-OP</t>
  </si>
  <si>
    <t>UNHCR, UNICEF, WFP: Logistical support and support of the procurement of nutrition commodities for the FDMN/Refugees
UNICEF: technical support for the procurement of nutrition commodities</t>
  </si>
  <si>
    <t>Households, PLW, family influentials</t>
  </si>
  <si>
    <t>1.3. Prevent adolescent pregnancies by supporting country efforts to prohibit marriage before the age of 18 years and increase the use of contraception
Ensure the availability of adequate and safe nutritious food for growth and development of adolscent girls and boys, including through prevention of early marriage, to develop a healthy and productive future generation 
National Nutrition Policy 2015,  NPAN2 2016-2025, NFNSP 2020, NNS-OP 2017-2022</t>
  </si>
  <si>
    <t>Strengthen and streamline adolescent nutrition service delivery and reporting: 
1. Adolescent micronutrient supplementation i.e. IFA, deworming according to Government guidelines, counselling, SBCC
2. Introduce Adolescent nutrition indicators in DHIS2
3. Integrate nutrition with School health program/little Doctor program/Adolescent Reproductive and Sexual Health (ARSH), Adolescent health service (corner)
4. Restriction of promotion of unhealthy food through schools and school premises (development of marketing strategy and action plan)  
* linked to 1.9</t>
  </si>
  <si>
    <t xml:space="preserve">Health facilities, community, higher secondary schools and different clubs
</t>
  </si>
  <si>
    <t>MoHFW, DGHS, DGFP (same as above: micronutrient supplementation, DHIS2)
MoE - DSHE and MoPME (nutrition in SH/ARSH/AHS)
MoLGRD - LGD, CC, Municipality (urban services)
RRRC (refugee services)
BSTI, BFSA (dietary diversity, restriction of unhealthy food)</t>
  </si>
  <si>
    <t>2.3. Integrate Essential Nutrition Actions into the package of health services as part of national health plans and UHC roadmaps, ensuring access for those most left behind including in crises and emergencies
National Nutrition Policy 2015, NNS-OP 2017-2022, NPAN2 2017-2025</t>
  </si>
  <si>
    <t>MoHFW- BNNC
DGHS - IPHN, NNS, CDC, UHC, HMIS, MNCH, BHE, (Vit. A and deworming led by IPHN, NNS and CBHC)
DGFP - MRCAH, MIS (FP facility-based employees)
MoLGRD&amp;C - LGD, CC, Municipalities (urban services)
RRRC (refugee services)</t>
  </si>
  <si>
    <t>2.4. Strengthen and expand services for the early detection of growth faltering and continuum of care for low-birth weight infants including preterm births in rural and urban
National Nutrition Policy 2015, NPAN2 2017-2025, HPNSP MTR/PAP and NNS-OP 2017-2022</t>
  </si>
  <si>
    <t xml:space="preserve">Integrate Growth Monitoring and Promotion into all EPI platforms and in health and nutrition facilities, community clinics including for refugee response, hard to reach areas and urban areas </t>
  </si>
  <si>
    <t>MoHFW
DGHS - IPHN, NNS (IPHN and NNS integrate GMP), MNCH, PRD (to generate evidence), UHC
DGFP - MCRAH
MoLGRD&amp;C - LGD, CC, Municipalities (integrate GMP in urban areas) 
RRRC (for refugees)</t>
  </si>
  <si>
    <t>3.3. Promote age-appropriate Infant and Young Child feeding (BF and CF) and care practices and caregiver mental health are systematically integrated in routine maternal and child health care services, including in community-based services, also in urban areas and in emergencies
National Nutrition Policy 2015, NPAN2 2017-2025, NNS-OP 2017-2022</t>
  </si>
  <si>
    <t>4.1. Strengthen the integration of early detection and treatment for wasting as part of routine primary and community health care services and ensure referral systems are in place for appropriate management of wasting in children
National Nutrition Policy 2015, NPAN2 2017-2025, NNS-OP 2017-2022</t>
  </si>
  <si>
    <t xml:space="preserve">1. Capacity development of service providers on screening, referral, management, counseling and reporting systemon acute malnutrition
3. Strengthen linkages with health OPs (HSM, CBHC, MNC&amp;AH, MCRAH, NTP and HIV/AIDS OPs) and including urban programmes to ensure screening of malnourished children, detection of respective cases and ensure management and nutrition supplementation
4. Operational research on community-based management for uncomplicated SAM and MAM children to generate evidence 
5. Strengthen community based interventions under multi-sectoral platforms for early detection, referral and management of wasting including in emergency and non emergency settings 
</t>
  </si>
  <si>
    <t xml:space="preserve">outpatient, inpatient department, SAM and IMCI-N corner of Health facility, community </t>
  </si>
  <si>
    <t xml:space="preserve">Strengthen Nutrition Information System and improve data-based monitoring and follow-up to strengthen coverage and quality of services 
NNS-OP 2017-2022 </t>
  </si>
  <si>
    <t>1. Strengthening of Integrated Nutrition Information System (NIS) with special emphasis on urban, CHT, emergency prone areas etc. incl. capacity development, data quality audits, improved monitoring and supervision systems  
2. Conduct surveys, surveillance, research for wasting under both development and emergency situations 
3. Publish monitoring report, newsletter, policy brief, etc.
4. Policy analysis to monitor progress of CIP 2 and NPAN 2 through the preparation and dissemination of annual monitoring reports</t>
  </si>
  <si>
    <t>MoHFW - BNNC (strengthening NIS, monitoring report, newsletter, policy brief, monitoring progress of CIP2/NPAN2), IPHN 
DGHS - HMIS, NNS (strengthening NIS, institutionalize NIPU, FDMN online reporting, monitoring report, UHC 
DGFP - MIS (strengthening NIS)
MoLGRD&amp;C - LGD, CC, Municipalities
BBS
RRRC
NIPORT
NIPSOM
FPMU (monitoring progress of CIP2/NPAN2)
Thematic teams across 17 partner ministries</t>
  </si>
  <si>
    <t>4.7. Streamline supply chain systems for the delivery of key commodities for the treatment of child wasting
NNS-OP 2017-2022</t>
  </si>
  <si>
    <t xml:space="preserve">Health facilities </t>
  </si>
  <si>
    <t xml:space="preserve">MoHFW, IPHN
DGHS - NNS, CMSD, CDC
EDCL (supply chain management, LMIS)  </t>
  </si>
  <si>
    <t>Access to safe water and sanitation 
National Strategy for Water Supply and Sanitation 2014</t>
  </si>
  <si>
    <t xml:space="preserve">DGHS frontline workers, health facilities (incl. Community clinics), extension workers at health, fisheries, livestock and agriculture, food safety officers and health and nutrition facilities in camps, community outreach in camps, displaced and host community populations, etc. </t>
  </si>
  <si>
    <t>Households with U5 and PLW</t>
  </si>
  <si>
    <t>DPHE (technical inputs WASH) 
DGHS (promotion of food, water and environmental hygiene), IPHN (lead: strategy, SOPs and guidelines, IEC materials) 
Ministry of Food - FPMU (nutrition and food safety dissemination through food, fisheries and livestock, and agriculture platforms)
Ministry of Fisheries and Livestock
BFSA, BIRTAN
Ministry of Agriculture - DAE</t>
  </si>
  <si>
    <t>Mainstreaming food safety, water, sanitation and hygiene practices in sectoral SBCC strategy
NPAN2 2017-2025, NFSN PoA 2020-2030</t>
  </si>
  <si>
    <t>Ensure provision of safe adequate water in health care facilities to prevent enteric infections</t>
  </si>
  <si>
    <t>DGHS frontline workers, health facilities, SAM units, Food safety officers (district level), FDMN</t>
  </si>
  <si>
    <t xml:space="preserve">health care facilities </t>
  </si>
  <si>
    <t xml:space="preserve">DGHS, NNS (ensuring provision of safe and adequate water in facilities)
DPHE (installations of safe water supply)
BFSA (monitoring of safe and adequate water) </t>
  </si>
  <si>
    <t xml:space="preserve">UNICEF, UNHCR: provide technical support in ensuring provision of safe adequate water in health care facilities </t>
  </si>
  <si>
    <t xml:space="preserve">1. Vitamin A supplementation through campaign
2. Deworming for young children 
3. Organizing national and sub-national level SBCC (advocacy/orientation etc.) programmes on NVAC+ and vitamin A rich food 
4. Strengthening of Real Time Monitoring and Reporting (RTMR)  </t>
  </si>
  <si>
    <r>
      <t>1.5. To enhance the consumption and utilisation of healthy and diversified diets for achieving
nutrition improvements notably towards the prevention and control of adolescent and maternal anaemia 
(NFNSP 2020, CIP2, NFNSP PoA 2021-2030)</t>
    </r>
    <r>
      <rPr>
        <sz val="11"/>
        <color rgb="FF70AD47"/>
        <rFont val="Calibri"/>
        <family val="2"/>
      </rPr>
      <t xml:space="preserve">
</t>
    </r>
    <r>
      <rPr>
        <sz val="11"/>
        <color theme="1"/>
        <rFont val="Calibri"/>
        <family val="2"/>
      </rPr>
      <t xml:space="preserve">
</t>
    </r>
  </si>
  <si>
    <t xml:space="preserve">Sub national level institutional arrangements under the purview of DAE, DLS and DoF - DNCC/UNCC
BIRTAN
</t>
  </si>
  <si>
    <t xml:space="preserve">Government officials at division, district and upazila level
Women farmer groups/Farmer field schools
Farmer households including pregnant women
Dietitians and Nutritionists      </t>
  </si>
  <si>
    <t xml:space="preserve">BIRDEM, IPHN, NNS, BIRTAN, INFS, MoFood, FPMU, BARC, IPH, BFSA, BSTI
Lead 1: BIRTAN (conduct nutrition training and orientation on food-based approaches and food safety across sectors/UNCC/DNCC at national and sub-national level 
DLS, DOA, and DAE (integrate nutrition components with homestead food production, mainstreaming nutrition training including demonstratioon of recipes into extension services) 
Lead 2: BIRDEM (Promote National Dietary Guidelines);  MoA (Conduct nutrition training and orientation on food based approaches and food safety across sectors /DNCC/UNCC at national and sub-national leve); INFS - (Update  FCT); MoFL - DLS and DoF and MoA - DAE - (integrate nutrition components with homestead food production, mainstreaming nutrition training including demonstration of recipes into extension services); </t>
  </si>
  <si>
    <t>Improve food safety, quality control and awareness of food safety and hygiene 
NFNSP 2020</t>
  </si>
  <si>
    <t xml:space="preserve">Provide training and enable implementation of safe food handling, preparation and storage to multi-sectoral partners and all actors across the food supply chain with a focus on complementary feeding </t>
  </si>
  <si>
    <t xml:space="preserve">Sub-national level institutions, UNCC/DNCC platforms, sub-national level extension programs, BFSA activities through district food safety officers </t>
  </si>
  <si>
    <t xml:space="preserve">Government officials </t>
  </si>
  <si>
    <t xml:space="preserve">FAO: technical support for developing training modules on implementation of food safety practices including safe food handling, preparation and storage to multi-sectoral partners and all actors across the food supply chain with a focus on complementary feeding; technical support for providing orientation an training on food safety practices including safe food handling, preparation and storage at national, division, district and upazila levels  </t>
  </si>
  <si>
    <t xml:space="preserve">Subnational level institutions, UNCC/DNCC platforms, subnational level extenstion programs, BFSA activities through district food safety officers </t>
  </si>
  <si>
    <t xml:space="preserve">Women farmer groups, PLW, Farmer households </t>
  </si>
  <si>
    <t>FAO: Technical support for providing training and demonstration of safe, hygienic food preparation and processing at community level</t>
  </si>
  <si>
    <t xml:space="preserve">Utilization of food safety indicators to track food contamination and dietary risk exposure across the food chain </t>
  </si>
  <si>
    <t>FPMU</t>
  </si>
  <si>
    <t>District level government officials</t>
  </si>
  <si>
    <t>FAO: technical support to integrate food safety indicators into the current monitoring mechanism; technical support to conduct orientation and training on tracking and monitoring of food safety</t>
  </si>
  <si>
    <t>Lead: BIRTAN (Conduct nutrition training and orientation on food based approaches and food safety across sectors /DNCC/UNCC at national and sub-national leve); FPMU/MoFood</t>
  </si>
  <si>
    <t>Lead: MoFL (DLS, DoFisheries), MoA, IPHN, IPHN, BFSA, BSTI   (Provide training and enable implementation of food safety practices)</t>
  </si>
  <si>
    <t>Lead: FPMU, MoFood. 
BIRTAN, BFSA</t>
  </si>
  <si>
    <t>3.5
Produce reliable and timely FNS data  and research to improve evidence-based decision making, policy formulation and programming 
NFNSP 2020</t>
  </si>
  <si>
    <t xml:space="preserve">Produce reliable and timely FNS information through an improved system of data collection, analysis, coordination, validation, exchange, and dissemination as well as provision of support to existing e-marketing platforms to facilitate access to safe and diversified foods </t>
  </si>
  <si>
    <t>DAE, DLS, DOF platforms, BBS (for data generation only)</t>
  </si>
  <si>
    <t>District and sub district level government officials, PLW, mothers of U5 from farming households</t>
  </si>
  <si>
    <t xml:space="preserve">Use research results (1) to develop tools on nutrient dense foods (2) to support the development of production plans which consider wasting prevention and control strategies to enhance the availability and access of nutrient dense food to improve IYCF </t>
  </si>
  <si>
    <t xml:space="preserve">FPMU, selected ministries, CIRDAP, sub-national level institutions, UNCC/DNCC platforms, sub-national extension programs </t>
  </si>
  <si>
    <t xml:space="preserve">national level policy officials, sub district level officials and targeted populations including FFS and women farmers' groups </t>
  </si>
  <si>
    <t xml:space="preserve">MoFood - FPMU
MoA 
BNNC </t>
  </si>
  <si>
    <t xml:space="preserve">FAO: Technical support to develop policy briefs, factsheets and IEC materials on nutrient dense foods; technical support to provide training to DAE, FFS, women farmers' group on nutrient dense foods at district, upazila and community level; technical support to arrange advocacy meetings, workshops, seminars, dissemination on promotion of availability and accessibility of nutrient dense food at national, division, district, upazila, community level. </t>
  </si>
  <si>
    <t>DAMarketing, Agriculture Information System (MoA), e-marketing (MoFood)</t>
  </si>
  <si>
    <t>PLW, Mothers of U5 from farming households, district and sub-district level Government officials</t>
  </si>
  <si>
    <t>MoA
MoFood</t>
  </si>
  <si>
    <t xml:space="preserve">FAO: Technical support for promotion of diversified food production and consumption for improving complementary feeding; Technical support to organize advocacy meetings/events at national level with representation of divisional, district level, upazila level stakeholders; Technical support to conduct research on localized food in char, haor, coastal areas; technical support to update existing research on localized indigenous food in CHT and other groups; Technical support to disseminate the research findings at national level </t>
  </si>
  <si>
    <t>Reduce stunting, wasting, and micronutrient deficiencies through diversified food production and consumption
National Nutrition Policy 2015</t>
  </si>
  <si>
    <t>Engage agricultural platforms to promote screening by health service providers to improve early detection and management at community level, and referral for treatment at health facilities for cases of SAM</t>
  </si>
  <si>
    <t>Sub-national level institutional arrangements under the purview of DAE, DLS and DoF - DNCC/UNCC
BIRTAN</t>
  </si>
  <si>
    <t>Women with children under 5, farming households with wasted children, womens' groups, community health workers of MoHFW</t>
  </si>
  <si>
    <t xml:space="preserve">FAO, UNICEF: technical support to develop guidelines (for agricultural platforms) for promotion of screening by health service providers for SAM early detection and management and referral; technical support to orient agricultural platforms representatives on referrals or recovery cases of MAM by health service providers through nutrition training and provision of seeds and supplies for growing nutrient-dense foods </t>
  </si>
  <si>
    <t xml:space="preserve">Promote nutrient-dense recipes to support community-based management of wasting </t>
  </si>
  <si>
    <t>DAE</t>
  </si>
  <si>
    <t xml:space="preserve">women with children under 5, farming households with wasted children </t>
  </si>
  <si>
    <t xml:space="preserve">FAO: technical support to include nutrient-dense recipe pictorial materials in on-going nutrition counseling with PLW; technical support to include nutrient-dense recipe pictorial materials in on-going home visits; technical support for tracking of food intake of MAM children during home visits. </t>
  </si>
  <si>
    <t xml:space="preserve">4.10. Support government shock responsive social protection in areas with food insecurity giving a safety net transfer to families with at-risk children
Strengthen nutrition considerations in national food basket by including a wider range of non grain food items notably lentils, egg, oilseeds and potato. Ensuring nutrition senstive distribution systems are in place as a “protective” measure to ensure in food and nutrition security through flexible and responsive government safety nets to support vulnerable populations during non-emergency and emergencies. </t>
  </si>
  <si>
    <t>MoA - DAE</t>
  </si>
  <si>
    <t xml:space="preserve"> MoFL - DLS and DoF and MoA - DAE - (linking with health system (MoHFW)  to detect the farming households with wasted children, mainstreaming nutrition training including demonstration of recipes into extension services);  IPHN, MoHFW ( Scale up SBCC activities on  IYCF and demonstration of recipes through NNS) </t>
  </si>
  <si>
    <t>Improving access, targeting, prioritization and micronutrient value of food assistance and social protection programme for vulnerable adolescent, pregnant and breastfeeding women through nutrition sensitive transfer modalities, SBCC to promote good maternal nutrition practices and facilitate linkages to health and specific nutrition services 
NPAN2 2017-2025, NFNSP 2020)</t>
  </si>
  <si>
    <t xml:space="preserve">DG Food
MoDMR, MoWCA
</t>
  </si>
  <si>
    <t xml:space="preserve">Integrate nutrition SBCC and nutrition training in nutrition sensitive social protection </t>
  </si>
  <si>
    <t xml:space="preserve">WFP, FAO, WHO and UNICEF: Technical support to design and implement nutrition sensitive food baskets across the life span and emergency response; 
WFP: Technical support to governement on the production and inclusion of fortified rice in food assistance programmes (e.g. COVID response and FDMN)
FAO: Research support in developing nutrient-dense foods for affordable and diversified food basket across the life span 
</t>
  </si>
  <si>
    <t>MoFood, MoDMR, MoWCA</t>
  </si>
  <si>
    <t xml:space="preserve">Policy makers, planners </t>
  </si>
  <si>
    <t xml:space="preserve">WFP: Technical support to integrate nutrition SBCC and training into nutrition-sensitive social protection programmes </t>
  </si>
  <si>
    <t>Support school age children and adolescents in both urban and rural areas through strengthening school-based and other platforms (learning centers, youth clubs, etc.) for delivery of stipends enhance school attendance, provision of nutritious meals, and promotion of nutrition social and behaviour change communications and education to establish/foster healthy habits early in life and provide reproductive health education for adolescents 
NPAN2 2016-2025, NSSS 2015, NFNSP 2020-2030, National School Meal Policy 2019</t>
  </si>
  <si>
    <t xml:space="preserve">Youth clubs
Nutrition clubs
Boy Scouts
Girl Guides
Schools/ Colleges
</t>
  </si>
  <si>
    <t xml:space="preserve">Promote expansion of nutrition sensitive social protection programmes targeting nutritionally vulnerable populations across the life cycle in urban and rural areas. 
(source: NPAN2, Bangladesh Nutrition Policy, 2015, NFNSP 2020, CIP2) </t>
  </si>
  <si>
    <t>BNNC, MCBP, ICVGD, VGD</t>
  </si>
  <si>
    <t xml:space="preserve">BNNC for coordination, analysis, advocacy, and evidence generation
Ministry of Women and Children's Affairs (social safety nets for vulnerable pregnant and lactating women), 
Ministry of Social Welfare (social safety nets), 
Ministry of Food (linkage with fortified rice programmes), 
Ministry of Health and Family Welfare (linkage with health-system based essential nutrition services) </t>
  </si>
  <si>
    <t xml:space="preserve">Improving targeting, prioritization and micronutrient value of food assistance and social protection programme for vulnerable children through nutrition sensitive transfer modalities, SBCC to promote good IYCF practices and facilitate linkages to health and specific nutrition services 
(sources: NPAN2)
(Food and nutrition security policy, 2020)
(National Social Security Strategy)   (CIP) </t>
  </si>
  <si>
    <t>Ministry of Women and Children's Affairs, (social safety nets for PLW) MoHFW (Linkage with essential nutrition services and alignment of SBCC)
Ministry of Food, OMS (food-transfer based safety nets)</t>
  </si>
  <si>
    <t xml:space="preserve">Integrate nutrition relevant agriculture related activities in social protection schemes, strengthening linkages between rural supply chain and urban markets to increase access to fresh and diverse food and income generation to increase availability and affordability of nutritious diets.
CIP2 </t>
  </si>
  <si>
    <t>Evidence generation on resilience of agricultural systems and supply chain to enhance availability of fresh, nutritious and safe foods at urban markets accessed by safety net beneficiaries, particularly those with young children 
Evidence generation on the promote consumption of fresh and nutritious foods in complementary feeding through targeted social protection transfer and SBCC</t>
  </si>
  <si>
    <t>DAE, DG Food and subnational level structures (local representatives under MoF, OMS)
Food Security Cluster</t>
  </si>
  <si>
    <t xml:space="preserve">policy makers, planners 
</t>
  </si>
  <si>
    <t xml:space="preserve">Ministry of Agriculture (assessment of agriculture systems and supply chain for nutritious food), Ministry of Food (food transfer-based social safety nets), Ministry of Women and Children Affairs (social safety nets targeted at PLW)  </t>
  </si>
  <si>
    <t xml:space="preserve">FAO: Technical support to government to enhance the resilience of agricultural systems, including the production of disaster resilient nutritious crops (provision of agricultural inputs, credits, insurance) especially for vulnerable populations; Collaboration with UNICEF to promote nutritious seeds, fruit saplings and fish fingerlings in home gardens/fish ponds to enhance diets and strengthen linkages with nutrition services 
WFP: technical support in conducting outcome studies on the promotion of fresh and nutritious food in complementary feeding through social protection transfers and SBCC </t>
  </si>
  <si>
    <t>Inclusion of screening and referral of wasted children for in-patient treatment for SAM with complication and community management for uncomplicated wasting through social protection safety nets</t>
  </si>
  <si>
    <t>MCBP</t>
  </si>
  <si>
    <t xml:space="preserve">Children under 5 
</t>
  </si>
  <si>
    <t xml:space="preserve">Ministry of Women and Children Affairs: facilitation of screening and referral of SAM children with complications 
Ministry of Health and Family Welfare: linkage with screening and referral of children with complicated SAM, and community-based support for management of uncomplicated SAM and MAM through social safety nets </t>
  </si>
  <si>
    <t xml:space="preserve">WFP, UNICEF: technical support in development of implementation strategy for screening and referral of actue malnourished children; technical support in orientation of staff of implementin agencies; technical support in developing and coordinating linkages between safety net platforms and primary health care. </t>
  </si>
  <si>
    <t xml:space="preserve">Promote safe, hygienic food preparation, storage and processing technologies at community levels </t>
  </si>
  <si>
    <t>Engage agricultural platforms to promote diversified food production and consumption for improving complementary feeding to prevent wasting (incl. recipes)</t>
  </si>
  <si>
    <t xml:space="preserve">1. Strengthen and coordinate supply chain management by establishing an online Supply Chain Management Portal (SCMP)
2. Logistics Management Information System (LMIS) to ensure a reliable pipeline of nutritional treatment, NM supplies and drug from central to service delivery points </t>
  </si>
  <si>
    <t xml:space="preserve">In Bangladesh, the average wasting rate, according to the latest MICS (2019), is 9.8%, which is well above the national target of 7 percent by 2025, as defined in the country’s latest (Eighth) Five-Year Plan. Wasting is higher among boys than among girls, with 10.4 percent versus 9.2 percent respectively. While geographic disparities exist, 56 districts currently have wasting levels is 7 percent or above the target, and 30 districts have wasting rate 10 percent or above (WHO cutoff level for serious GAM level). Pockets of high wasting exist too, in particular, in the tea gardens (27 per cent)  and urban slums (11.6 per cent) .
In addition, chronic malnutrition (stunting) remains well above target levels throughout a large proportion of the country’s districts, ranging from 15.3 percent to as high as 44.2 percent. A total of 55 districts have stunting levels above the 20 percent targeted in the Government’s Eighth Five-Year Plan (8 FYP) for 2025. 
Underlying determinants of undernutrition in Bangladesh remain high and geographically dispersed. Household food insecurity ranges from 40 percent in the best performing districts, to 10 percent in the lowest performing districts. Accessibility to social safety nets to support the most vulnerable, in particular pregnant and lactating women and households with children under five is poor. Almost a quarter of girls between 20-24 had a child before their 18th birthday (live birth).  Age-appropriate breastfeeding of children between 0-23 months is with 78.2 percent below targeted levels. The coverage of preventive and curative medical care thereby remains low; only 36.9 percent of pregnant women received at least four Antenatal Care consultations. Between June 2020 and May 2021, 10,107 SAM children with complications were admitted into facility care for treatment. The incidence of diarrhea thereby differs much between districts, ranging from 1.1 percent to as high as 28.5 percent in the worst performing district. 
On top of that, urbanization has caused an urban population growth rate of more than 3.3 percent annually, compared to the national population growth rate of 1.4 percent with a concomitant increase in urban slum settlements at 7% per year.  About 61 percent of the total slum population live in Dhaka, Chattogram and Gazipur cities.  12 percent and 11.6 percent of slums children in Dhaka and Chattogram metropolitan cities were wasted respectively.  
Bangladesh is thereby a highly disaster-prone country, and throughout its existence it suffered the impact of both extensive and intensive disasters. Fifteen highly vulnerable districts to cyclones, floods, flash floods and water logging were identified.  The population in those areas is vulnerable, resulting from underlying factors including high levels of poverty, climate-related shocks and stresses, chronic food insecurity and poor infrastructure. These districts are: Jamalpur, Kurigram, Gaibandha, Bandarban, Bhola, Cox’s Bazar, Netrakona, Kishoreganj, Sunamganj, Patuakhali, Sirajganj, Satkhira, Khulna, Bogra, and Chattogram. Where there is underlying vulnerability, sudden and recurrent climate-related events can trigger or aggravate the incidence of child wasting. Disruption of livelihoods and government basic services including health and nutrition services during emergencies can exacerbate those causes, leading to rapid deterioration of child wasting. 
Furthermore, Bangladesh hosts over 880,000 Rohingya refugees in 34 camps in Cox’s Bazaar and Bhasan Char island following the 2017 influx. These refugees rely on humanitarian assistance for their food and non-food items and recent surveys indicate that 96 percent of the household are vulnerable, with 50 percent below the acceptable food consumption score.  The health and nutrition situation in the camps remains fragile due to congestion increasing vulnerability to diseases/infections and the catastrophic weather conditions. The prevalence of GAM is at 11.3 percent and SAM is 1 percent indicating a serious nutrition situation in the camps.  IYCF indicators are poor with only 64 percent of children 0-5 months found to be exclusively breastfed and just 46 percent of children 6-23 months have access to minimum acceptable diets.  
Finally, considering all above indicators, a total of 26 districts were identified as priority districts. These include: Lakshmipur, Sherpur, Moulvibazar, Bandarban, Ferozpur, Barguna, Habiganj, Kurigram, Chattogram, Joypurhat, Lalmonirhat, Nilphamari, Noakhali, Naogaon, Chuandanga, Panchagarh, Bogura, Bhola, Dinajpur, Netrokona, Sylhet, Barisal, Jamalpur, Thakurgaon, Sirajganj, and Madaripur. Cox’s Bazar is thereby included on top of this, as it is the host district to the 34 Rohingya refugee camps. Two separate areas to be included are thereby Dhaka and Gazipur cities, given their high slum inhabitant levels. 
</t>
  </si>
  <si>
    <r>
      <t xml:space="preserve">National Coverage:  Management of severe acute malnutrition (SAM) – Inpatient 
</t>
    </r>
    <r>
      <rPr>
        <i/>
        <sz val="12"/>
        <color theme="1"/>
        <rFont val="Helvetica Light"/>
      </rPr>
      <t>(2020 or most recent data)</t>
    </r>
  </si>
  <si>
    <r>
      <t xml:space="preserve">National Coverage:  Management of severe acute malnutrition (SAM) – Outpatient 
</t>
    </r>
    <r>
      <rPr>
        <i/>
        <sz val="12"/>
        <color theme="1"/>
        <rFont val="Helvetica Light"/>
      </rPr>
      <t>(2020 or most recent data)</t>
    </r>
  </si>
  <si>
    <t xml:space="preserve">Promoting nutrition sensitive social protection programmes targeting disadvantaged groups/ vulnerable population, including:
1. Expand existing nutrition-sensitive social safety net programmes to increase their coverage in both urban and rural areas 
2. Strengthen existing social protection programmes to become adequately nutrition sensitive (e.g. inclusion of nutrition SBCC component, improved targeting and transfers and enhancing access to complementary health and specific nutrition services) for both urban and rural 
3. Evidence generation on the effectiveness of social protection on maternal nutrition and low birth weight </t>
  </si>
  <si>
    <t xml:space="preserve">1. Conduct training of trainers on food-based nutrition and food safety to enhance knowledge and practices for safe, diversified and healthy diets with an emphasis on dietary guidelines, FCT, nutrient-dense recipes, correct food combinations, safe and healthy cooking, processing and storage technologies to enhance shelf life, nutritional quality and safety of food as well as nutrient labelling 
2. Fielding research outcomes (production and consumption perspectives) through nutrition sensitive agriculture/horticulture/FLS interventions targeting women with small landholdings 
</t>
  </si>
  <si>
    <t xml:space="preserve">Improve delivery of nutritious food through national school meal programs and knowledge dissemination through formal and informal adolescent and youth platforms 
1. Provide orientation/training on adolescent nutrition to the relevant stakeholders (School teacher, school management community etc.)
2. Mobilize Community Support Group/Girl guides/Scout through Nutrition Challenge Batch initiative
3. Capacity strengthening for nation-wide scale up of school feeding to support the nutritional needs of primary school aged children 
4. Develop and disseminate e-learning/virtual trainings on integrated nutrition modules for youth and adolescents 
5. Development of adolescent nutrition guideline and awareness raising programme to promote adolescent nutrition in secondary schools/madrasha and adolescent clubs in community, and other government service delivery programs, as well as in LCs and child friendly spaces
</t>
  </si>
  <si>
    <t xml:space="preserve">Promote social and economic access to food and complementary feeding (IYCF) for the poorest sections of the population in times of crisis and in areas most affected by disaster.  
Support SBCC and access to safety net beneficiaries for increased consumption of healthy diets of young children, in particular good IYCF practices both in emergency and non-emergency settings 
</t>
  </si>
  <si>
    <t>Sub-National 
(Second Tier Administrative Boundaries)
NB:  There are 8 administrative divisions, divided into 64 districts.</t>
  </si>
  <si>
    <t>10% (proposed for GAP) (NPAN2: 16%)</t>
  </si>
  <si>
    <t xml:space="preserve">1. Develop guidelines for WASH in essential nutrition service delivery
2. Develop SBCC materials for WASH to use in essential nutrition service delivery
3. Promote handwashing at 3 critical times (after defectation, prior to feeding and preparation of food)
4. Strengthen WASH interventions prioritizing the recovery of SAM and MAM children with provision and utilization of hygiene kits to targeted mothers, households, U5 children
</t>
  </si>
  <si>
    <t>n.a.</t>
  </si>
  <si>
    <t>Only in camps/OTP facilities: 77% (2019)
MAM outpatient treatment in camps: 61% (2019)</t>
  </si>
  <si>
    <t>While Bangladesh has made good progress on many nutrition indicators, reduction in rates of wasting remain stagnant. Estimates from the Lancet 2020 indicate that wasting in LMICs could increase by 14.3% due to COVID-19. Accelerating. Amidst the rich policy environment that integrates nutrition issues across most sectoral and cross sectoral strategies in Bangladesh, there is need for a uniform national programme to address child wasting from an integrated approach for its treatment, prevention, and control. Accelerating early detection and treatment goes beyond the regular lifecycle approach as it targets the ultra-vulnerable. Prevention of wasting relies on multiple factors, particularly adequate nutrition services, food and nutrition security and the absence of disease, supported through the health, food, social protection, and WASH systems. When efforts to prevent undernutrition fail, early detection and treatment of child wasting – both in health facilities and communities – are essential for children’s survival, growth, and development, particularly for children under 2 years of age who are most vulnerable to the life-threatening consequences of wasting. In-patient treatment for severely wasted children with complications is offered in health facilities, but although CMAM guidelines exist they are not implemented widely except by a few NGO partners and in the Rohingya camps in Cox’s Bazar.
Stunting among children under five declined from 42% in 2012-13 to 28% in 2019 (MICS). Wasting, however, has remained largely unchanged with 9.6% in 2012-13 to 9.8% in 2019. Vulnerability to wasting is geographically and socio-economically unevenly distributed. Geographically, the highest rates are 11% in Sylhet, compared to the lowest of 8.7% in Dhaka. Wasting levels in urban slums are 16%,  and among the Rohingya population residing in Cox's Bazar 11.3% . Malnutrition among adolescent girls, pregnant and lactating women increases the risk of low birth weight. In Bangladesh, 56.4% of girls between 10-19 years old, and 11% of women between 19-49 years are underweight.  Adolescent anemia is 56%,  which is 50% for pregnant women and 40% for non-pregnant lactating women.  3.2% of pregnant women received and consumed 100 Iron-Folic Acid (IFA) tablets.  Below 18% of pregnant women receive adequate antenatal care.  
Latest estimates on the prevalence undernourishment is 9.7% and food insecurity as measured by Food Insecurity Experience Scale (FIES) is 31.5% . The food production growth rate now exceeds that of population, and rice production self-sufficiency achieved in 1998-99 is sustained and stable. Bangladesh still faces challenges to ensure the food and nutrition security of its growing population. The IPC Chronic Food Insecurity analysis identifies 28 districts with food insecurity correlating with high levels of acute malnutrition . Around a fourth of young children (6-23 months) in the lowest wealth quintile received a minimum acceptable diet  and less than 50% women receive Minimum Dietary Diversity (MDDW) . Emerging negative trends – including those exacerbated by COVID-19 – comprise agricultural labor scarcity, seasonal food price peaks, unpredictable disasters and emergencies, and climate change. Given the potential role of the agriculture and private sector in diversification, intensification, and gaps in producing safe, nutrient dense diets, strategies need to be accelerated to exploit their contribution towards enhancing access to and delivery of healthy diets for young children and pregnant women to prevent or support recovery from wasting. In Bangladesh, many food items, either produced, manufactured, or processed, are unsafe for consumption. 
Nutrition-sensitive social safety nets (SSN) can play an essential role in addressing multiple dimensions of malnutrition and can be an effective means of reaching nutritionally vulnerable populations. Bangladesh lifted almost 19 million people out of poverty between 2014 and 2019. However, inequality has increased. Only 11 % of urban households and 36% of rural households are enrolled in SSN, and the impact of COVID-19 is estimated to have generated 16.4 million new poor in 2020 . To maximize the impact of SSN on nutrition outcomes, improved targeting, including expansion to underserved urban populations, and strengthened linkages to complementary services are needed.   
Poor WASH is directly associated with wasting,  and contributes to the death of 20,000 under-five children annually in Bangladesh.  Eighteen million people in Bangladesh do not have a place in their homes to wash their hands with water and soap.  Half of these belong to the poorest quintile and are amongst the most vulnerable: children and families living in informal settlements, hard to reach areas, or in water scarce areas. Only 40% of the population understands that handwashing using water and soap is necessary before eating.  In refugee camps, poor sanitation is a major risk factor for wasting.  
Nutrition and food security are key policy priorities to the Government of Bangladesh. An extensive multi-sectoral policy environment exists, consisting of the Government’s Eighth Five-Year Plan (8FYP) 2021-2025, the National Nutrition Policy (NNP) 2015, the Second National Plan of Action on Nutrition (NPAN2) 2016-2025, the Second Country Investment Plan for nutrition-sensitive food systems (CIP2) 2016-2020, the Health, Population, Nutrition Sector Programme (HPNSP) 2017-2022 (including the National Nutrition Services Operational Plan (NNS-OP, the National Food and Nutrition Security Policy (NFNSP) 2020, the National Food and Nutrition Security Policy Plan of Action (2021-2030) and the National Social Security Strategy 2015. The Bangladesh National Nutrition Council (BNNC) is responsible for multi-sectoral coordination for nutrition and ensures horizontal and vertical alignment, facilitates policy dialogue, advocates for improved financing, and coordinates nutrition-related activities across 22 ministries at the national and sub-national levels.</t>
  </si>
  <si>
    <t xml:space="preserve">Promote inclusion of nutritious food, including fortified foods, in addition to food grains under thePublic Food Distribution System (PFDS) for households with nutritionally vulnerable groups including adolescents and pregnant and lactating women 
</t>
  </si>
  <si>
    <t xml:space="preserve">MoHFW - BNNC
DGHS - IPHN, NNS (capacity development, linkages, SAM and MAM management, early detection), Hospital Services Management (HSM), Community-Based Health Care (CBHC), Maternal, Neonatal, Child, and Adolescent Health (MNC&amp;AH), National Tuberculosis Control Program (NTP) and HIV/AIDS,  Non-Communicable Disease Control (NCDC), Operational Plans (OPs)etc.
DGFP - MRCAH
RRRC
MoLGRD&amp;C - LGD, CC, Municipalities
MoDMR - DDM
MoWCA - DWA
MoCHTA 
MoInf
NIPSOM (capacity development)
NIPORT (capacity development) </t>
  </si>
  <si>
    <t>1.1. &amp; 1.2
Increase maternal nutrition services (micronutrient supplementation, counselling, dietary diversity, weight gain, etc. ) and create awareness at the health facility and community
NNP 2015, NPAN2 2017, NNS</t>
  </si>
  <si>
    <r>
      <t xml:space="preserve">Strengthen maternal nutrition service delivery: 
1. Increased ANC coverage (4+ visits, counselling, IFA, weight gain) 
2. Ensure facility readiness for nutrition service delivery for PLW
3. Provision for FP services to promote birth spacing
4. Strengthen community-based platforms to increase uptake and coverage of maternal nutriton interventions
5. Conduct SBCC activities to improve awareness on maternal nutrition care at facility and community level along with NCD awareness (using all types of means)
6. Identify and manage malnourished PLW (&lt;21cm MUAC) with children below 6 months
7. Demonstration for maternal micronutrient supplementation to prevent LBW to generate evidence 
8.Provision of supplementary food to PLW in FDMN camps  to support good maternal nutrition
</t>
    </r>
    <r>
      <rPr>
        <i/>
        <sz val="11"/>
        <color theme="1"/>
        <rFont val="Calibri"/>
        <family val="2"/>
      </rPr>
      <t xml:space="preserve">
</t>
    </r>
  </si>
  <si>
    <t>Health facilities (district hospital/general hospital, MCWC) and communities (CSG)  and nutrition centres in camps</t>
  </si>
  <si>
    <t xml:space="preserve"> MoHFW - BNNC, IPHN
DGHS - OPs - NNS (lead on all activities), MNCH, CBHC, NCDC, Bureau of Health Education, MIS
DGFP - MCRAH etc (FP services)
HEU - Universal Health Coverage
RRRC - coordination of refugee activities
MoDMR
MoWCA - DWA (SBCC, community-based platforms)
MoLGRD - LGD, CC, Municipality</t>
  </si>
  <si>
    <t xml:space="preserve">UNICEF: Technical support to develop national maternal nutrition guidelines with costed action plan; Technical support to NNS to strengthen service delivery for maternal nutrition; Demonstration program of MMN supplementation with NNS; Technical assistance in reporting on DLIs for maternal nutrition (DLI 13); Technical assistance to strengthen nutrition counselling during ANC and PNC; Support in capacity building on maternal nutrition; Technical support to strengthen nutrition service delivery through community-based platforms; Technical support to develop and update IEC materials reminder and monitoring tools, etc.; Technical support to strengthen SBCC activities to improve community awareness on maternal nutrition 
WHO: Technical support to develop national maternal nutrition guidelines; Support in capacity building on maternal nutrition; Technical assistance to strengthen nutrition counselling during ANC and PNC; Support in National Micronutrient Survey; Technical support to develop, update  IEC materials reminder and monitoring tools, etc.; Technical support to strengthen SBCC activities to improve community awareness on maternal nutrition 
                                                                                                                                                                                                           UNHCR : Technical  support to the implementation  of intergated SRH-nutriition rogrammes , community based activities to promote the uptake of ANC, PNC and Nurtition services among the FDMN/Refugees in camp settings.
WFP/UNCHR: Technical and logistical support to implement  prevention and treatment of wasting among PLW, including nutrition counselling, SBCC, provision of supplementary food and community outreach; </t>
  </si>
  <si>
    <t>1. SBCC for IYCF promotion (continued breastfeeding and introduction of appropriate and safe complementary feeding for infants and young children using improved CF recipes), SBCC for restruction on unhealthy diets for children 
2. Update of National Strategy, communication framework, implementation plan and monitoring for Infant and Young Child Feeding 
3. Revitalization, strengthening and increase the number of BFHI and effective monitoring
4. Strengthening national and subnational monitoring system of BMS Act 2013 and rules 2017 both in emergency and non-emergency settings, advocacy on importance of BMS monitoring with the policy and programme implementers of GoB
5. Promote work station, private sector and public place, emergency setting support for protecting breastfeeding through establishment of  breastfeeding corner at health &amp; public/private facilities, shelther with trained service providers
6. Strengthen strategy for community-based platform interventions on IYCF based on the existing initiatives
7. Advocacy to include IYCF issue in the emergency response plan 
8. Establish &amp; strengthen a holistic  approach for ECCD and Nutrition through health sector platform utilizing community/ home-based approach
9.Provision of supplementary food to children 6-23 months in FDMN camps to support nutrient dense complementary feeding</t>
  </si>
  <si>
    <t xml:space="preserve">All health facilities (public and private) and communities
and nutrition centres in camps
</t>
  </si>
  <si>
    <t>Children under five
Children aged 6-23 months</t>
  </si>
  <si>
    <t>MoHFW - BNNC, DNCC and UNCC
DGHS - IPHN, NNS (IYCF, ECCD), UHC, CBHC, HSM, HMIS, NCDC
DGFP - MCRAH, MIS
MoA - BIRTAN
MoInd - BSTI (under CODEX), (BMS Act and rules), BSCIC
MoLE - RMG sector, DoL, DIFE (private sector bf)
MoWCA - DWA (ECCD and IYCF)
MoDMR - DDM (IYCF in emergency planning)
MoLGRD&amp;C - LGD, CC, Municipalities
MoSW - DSS 
RRRC &amp; MoDMR
MoCommerce
MoInf
MoRA
CAB</t>
  </si>
  <si>
    <t xml:space="preserve">UNICEF: Technical support in distributing and disseminating SBCC materials in selected districts (for urban and rural); Technical support in updating National strategy for IYCF; Technical support for strengthening community-based approach and platforms for IYCF; Advocacy to include IYCF in emergency response plan and technical support for its implementation; Technical support in formation and orientation of MSGs in selected districts; Technical support to establish and strengthen ECCD through health-sector platforms and community/home-based approach
WHO: Technical support in updating National strategy and jobaid for IYCF, development of IEC materials; 
UNICEF, WHO: Technical support in revitalization and strengthening of BFHI services; Technical support in monitoring BMS Act 2013
UNHCR, UNICEF, WFP: Techncial support in the key IYCF strategies and advocacy of inclusion of the FDMN/Refugees in the National IYCF -e guidelines and Policies; Techncial support and funding for the development of the IYCF IEC materials based on the GOB guidelines and resources to be used in the refugee camps; Technical support and monioting of the BMS act in the camps  through training of staff  on IYCF ,BMS act and reporting of violatons of the BMS act in the camps and sensitization of the key stakeholdres handling donors in emergecny settings; Technical support in establishing and strengthening the  heath /Nutrition centre  and community based IYCF-E activities such as mother to mother support groups  and community dialogues.
WFP/UNCHR: Technical and logistical support to implement  to prevent wasting among children 6-23 months including nutrition SBCC, growth monitoring and provision of supplementary food.       
FAO: Periodic technical support government institutions (NNS) to develop and disseminate improved CF recipes
</t>
  </si>
  <si>
    <t xml:space="preserve">FAO: Technical support for evidence-based research to inform policy and uptake in decision-making; Technical support for policy analysis to monitor progress of CIP 2 
FAO, WHO, UNICEF: Technical support for NPAN 2 monitoring through the preparation and dissemination of annual monitoring reports
WFP: Conduct REVA in the emergency context; provide technical support for other food security surveys/assessments
UNHCR: Conduct SENS  </t>
  </si>
  <si>
    <t>Children, women, and adolescents</t>
  </si>
  <si>
    <t>The GAP Operational Roadmap</t>
  </si>
  <si>
    <t>Budget and Population Targets</t>
  </si>
  <si>
    <t>COUNTRY:  BANGLADESH</t>
  </si>
  <si>
    <r>
      <t xml:space="preserve">SYSTEM </t>
    </r>
    <r>
      <rPr>
        <b/>
        <sz val="9"/>
        <color theme="0"/>
        <rFont val="Calibri (Body)"/>
      </rPr>
      <t xml:space="preserve">
</t>
    </r>
    <r>
      <rPr>
        <sz val="9"/>
        <color theme="0"/>
        <rFont val="Calibri (Body)"/>
      </rPr>
      <t>(Health, Food, WASH, Social Protection)</t>
    </r>
  </si>
  <si>
    <t xml:space="preserve">PRIORITY ACTION </t>
  </si>
  <si>
    <t>TARGET POPULATION</t>
  </si>
  <si>
    <r>
      <t xml:space="preserve">UNIT COST (BDT)
</t>
    </r>
    <r>
      <rPr>
        <b/>
        <sz val="10"/>
        <color theme="0"/>
        <rFont val="Calibri (Body)"/>
      </rPr>
      <t>(per year)</t>
    </r>
  </si>
  <si>
    <r>
      <t xml:space="preserve">TOTAL (BDT)
</t>
    </r>
    <r>
      <rPr>
        <sz val="10"/>
        <color theme="0"/>
        <rFont val="Calibri"/>
        <family val="2"/>
        <scheme val="minor"/>
      </rPr>
      <t>(Target Population x Unit Cost)</t>
    </r>
  </si>
  <si>
    <r>
      <t xml:space="preserve">UNIT COST (USD)
</t>
    </r>
    <r>
      <rPr>
        <sz val="10"/>
        <color theme="0"/>
        <rFont val="Calibri (Body)"/>
      </rPr>
      <t>(per year)</t>
    </r>
  </si>
  <si>
    <r>
      <t xml:space="preserve">TOTAL (USD)
</t>
    </r>
    <r>
      <rPr>
        <sz val="10"/>
        <color theme="0"/>
        <rFont val="Calibri"/>
        <family val="2"/>
        <scheme val="minor"/>
      </rPr>
      <t>(Target Population x Unit Cost)</t>
    </r>
  </si>
  <si>
    <t>U2</t>
  </si>
  <si>
    <t>Children aged 24-59 months</t>
  </si>
  <si>
    <t>U5</t>
  </si>
  <si>
    <t>PLW</t>
  </si>
  <si>
    <t>Other (Primary School Children)</t>
  </si>
  <si>
    <t>Other (Adolescents)</t>
  </si>
  <si>
    <t>Other (Households with PLW)</t>
  </si>
  <si>
    <t>Other (Community People)</t>
  </si>
  <si>
    <t>Other (CS+NGO)</t>
  </si>
  <si>
    <t>Other (Gvt.Officials)</t>
  </si>
  <si>
    <t>Other (Service provider)</t>
  </si>
  <si>
    <t>Other (Facility)</t>
  </si>
  <si>
    <t>Outcome 1: Reduced low birthweight by improving maternal nutrition</t>
  </si>
  <si>
    <t>Health</t>
  </si>
  <si>
    <t xml:space="preserve">Increased ANC coverage (4+ visits, nutrition counselling, IFA, weight measurement) </t>
  </si>
  <si>
    <t xml:space="preserve">Ensure facility readiness for nutrition service delivery for PLW </t>
  </si>
  <si>
    <t>Provision of FP services to promote birth spacing</t>
  </si>
  <si>
    <t xml:space="preserve">Strengthen community-based platforms to increase uptake and coverage of maternal nutrition interventions </t>
  </si>
  <si>
    <t>Conduct SBCC activities to improve awareness on maternal nutrition care at facility and community level along with NCD awareness (using all types of means)</t>
  </si>
  <si>
    <t>Identify and manage malnourished PLW 
(&lt;21 cm MUAC) with children below 6 months</t>
  </si>
  <si>
    <t>Demonstration for maternal micronutrient supplementation to prevent LBW to generate evidence</t>
  </si>
  <si>
    <t>Provision of supplementary food to PLW in Rohingya camps to support good maternal nutrition</t>
  </si>
  <si>
    <t>Adolescent micronutrient supplementation i.e. IFA, deworming according to Government guidelines, counselling, SBCC</t>
  </si>
  <si>
    <t>Introduce adolescent nutrition indicators in DHIS2</t>
  </si>
  <si>
    <t>Integrate nutrition with School health programme/Little Doctor programme/Adolescent Reproductive and Sexual Health (ARSH), Adolescent health service (corner)</t>
  </si>
  <si>
    <t xml:space="preserve">Restriction of unhealthy food and promotion of healthy food through school and community level (development of marketing strategy and action plan) 
</t>
  </si>
  <si>
    <t>Subtotal: Health (Outcome-1)</t>
  </si>
  <si>
    <t>Conduct training of trainers on food based nutrition and food safety to enhance knowledge and practices for safe, diversified and healthy diets with an emphasis on dietary guidelines, FCT, nutrient-dense recipes, correct food combinations, safe and healthy cooking, processing and storage technologies to enhance shelf life, nutritional quality an safety of food as well as nutrient labelling</t>
  </si>
  <si>
    <t>Fielding research outcomes (production and consumption perspectives) through nutrition sensitive agriculture/horticulture/FLS interventions targeting for women with small landholdings</t>
  </si>
  <si>
    <t>Subtotal: Food (Outcome-1)</t>
  </si>
  <si>
    <t xml:space="preserve">Provide orientation/training on adolescent nutrition to the relevant stakeholders </t>
  </si>
  <si>
    <t>Mobilize Community Support Group/Girl guides/Scout/adolescents and youth through Nutrition Challenge Badge initiative and adolescent club programme</t>
  </si>
  <si>
    <t xml:space="preserve">Capacity strengthening for nation-wide scale up school feeding to support the nutritional needs of primary school aged children </t>
  </si>
  <si>
    <t xml:space="preserve">Develop and disseminate e-learning/virtual trainings on integrated nutrition modules for youth and adolescents </t>
  </si>
  <si>
    <t xml:space="preserve">Development of adolescent nutrition guideline and awareness raising Programme to promote adolescent nutrition in secondary schools/madrasah and adolescent clubs in community, and other government service delivery programs, as well as in Local Clubs and child friendly spaces     </t>
  </si>
  <si>
    <r>
      <t xml:space="preserve">Expand existing </t>
    </r>
    <r>
      <rPr>
        <sz val="12"/>
        <rFont val="Calibri"/>
        <family val="2"/>
        <scheme val="minor"/>
      </rPr>
      <t>nutrition-sensitive social safety net programmes to increase their coverage in both urban and rural areas</t>
    </r>
  </si>
  <si>
    <t>Strengthen existing nutrition sensitive social safety net programmes along with integration of nutrition SBCC, improved targeting, nutrition sensitive transfer modalities and enhanced linkages to health and specific nutrition and complementary multi-sectoral interventions for both urban and rural  areas</t>
  </si>
  <si>
    <t xml:space="preserve">Evidence generation on the effectiveness of social protection on maternal nutrition and low birth weight   </t>
  </si>
  <si>
    <t>Subtotal: SP (Outcome-1)</t>
  </si>
  <si>
    <t>Subtotal:</t>
  </si>
  <si>
    <t xml:space="preserve">Vitamin A supplementation through campaign 
</t>
  </si>
  <si>
    <t xml:space="preserve">Deworming for young children </t>
  </si>
  <si>
    <t xml:space="preserve">Organizing national and sub-national level SBCC (advocacy/orientation, etc.) programmes on NVAC+ and vitamin A rich food </t>
  </si>
  <si>
    <t>Strengthening of Real Time Monitoring and Reporting (RTMR)</t>
  </si>
  <si>
    <t>Integrate Growth Monitoring and Promotion (GMP) into all EPI platforms, and in health and nutrition facilities, community clinics including refugee response, hard to reach areas and urban areas</t>
  </si>
  <si>
    <t>Subtotal: Health (Outcome-2)</t>
  </si>
  <si>
    <r>
      <t xml:space="preserve">Provide training and enable implementation of safe food handling, preparation and storage to </t>
    </r>
    <r>
      <rPr>
        <sz val="12"/>
        <color theme="1"/>
        <rFont val="Calibri"/>
        <family val="2"/>
        <scheme val="minor"/>
      </rPr>
      <t>multisectoral partners and all actors across the food supply chain with a focus on complementary feeding</t>
    </r>
  </si>
  <si>
    <t>Promote safe, hygienic food preparation, storage and processing technologies at community levels.</t>
  </si>
  <si>
    <t>Utilization of food safety indicators to track food contamination and dietary risk exposure across the food chain</t>
  </si>
  <si>
    <t>Subtotal: Food (Outcome-2)</t>
  </si>
  <si>
    <t>Develop guidelines for WASH in essential nutrition service delivery</t>
  </si>
  <si>
    <t>Develop SBCC materials for WASH to use in essential nutrition service delivery</t>
  </si>
  <si>
    <t xml:space="preserve">Promote handwashing at 3 critical times (after defecation, prior to feeding and preparation of food) </t>
  </si>
  <si>
    <t>Strengthening WASH interventions prioritizing the recovery of SAM and MAM children with provision and utilization of hygiene kits to targeted mothers, households, U5 children</t>
  </si>
  <si>
    <t xml:space="preserve">Ensure provision of safe adequate water in health care  facilities to prevent enteric infections </t>
  </si>
  <si>
    <t>Subtotal: WASH (Outcome-2)</t>
  </si>
  <si>
    <t>SBCC for IYCF promotion (continued breastfeeding and introduction of appropriate and safe, healthy complementary feeding for infants and young children using improved CF recipes, IYCF practice during emergency etc.); SBCC for restriction of unhealthy diet for children</t>
  </si>
  <si>
    <t>Update and strengthen National Strategy, communication framework, implementation plan and monitoring for IYCF</t>
  </si>
  <si>
    <t>Revitalization, strengthening and increase the number of BFHI and effective monitoring</t>
  </si>
  <si>
    <t xml:space="preserve">Strengthening national and subnational level monitoring system and implementation of BMS Act 2013 and rules 2017 both in emergency and non emergency setting; Advocacy on importance of BMS monitoring with the policy and programme implementers of GoB
</t>
  </si>
  <si>
    <t xml:space="preserve">Promote work station, private sector and public place, emergency setting, support for protecting breastfeeding through establishment of breastfeeding corner at health and public private facilities, shelter with trained service providers </t>
  </si>
  <si>
    <t xml:space="preserve">Strengthen strategy for community-based platform interventions on IYCF based on the existing initiatives </t>
  </si>
  <si>
    <t xml:space="preserve">Advocacy to include IYCF issues in the emergency response plan </t>
  </si>
  <si>
    <t xml:space="preserve">Establish and strengthen a holistic approach for ECCD and Nutrition through health sector platforms utilizing community/home-based approaches </t>
  </si>
  <si>
    <t>Provision of supplementary food to children 6-23 months in Rohingya camps to support nutrient dense complementary feeding</t>
  </si>
  <si>
    <t>Subtotal: Health (Outcome-3)</t>
  </si>
  <si>
    <t>Produce reliable and timely FNS information  through an improved system of data collection, analysis, coordination, validation, exchange, and dissemination as well as provision of support to existing e-marketing platforms to facilitate access  safe and diversified foods</t>
  </si>
  <si>
    <r>
      <t xml:space="preserve">Use research results (1) to develop tools on nutrient dense foods (2) to support the development of production plans which consider wasting prevention and control strategies </t>
    </r>
    <r>
      <rPr>
        <sz val="12"/>
        <rFont val="Calibri"/>
        <family val="2"/>
        <scheme val="minor"/>
      </rPr>
      <t xml:space="preserve">to enhance the availability and access of nutrient dense food to improve IYCF </t>
    </r>
  </si>
  <si>
    <r>
      <t xml:space="preserve">Engage agricultural platforms to promote diversified food production and consumption for </t>
    </r>
    <r>
      <rPr>
        <sz val="12"/>
        <rFont val="Calibri"/>
        <family val="2"/>
        <scheme val="minor"/>
      </rPr>
      <t>improving complementary feeding to prevent wasting (incl. recipes)</t>
    </r>
  </si>
  <si>
    <t>Subtotal: Food (Outcome-3)</t>
  </si>
  <si>
    <t xml:space="preserve">Promote social and economic access to food and complementary feeding (IYCF)  for the poorest sections of the population in times of crisis and in areas most affected by disaster </t>
  </si>
  <si>
    <t xml:space="preserve">Linking safety net beneficiaries to primary health care services such as vitamin A, deworming, growth monitoring and immunization </t>
  </si>
  <si>
    <t xml:space="preserve">Evidence generation on resilience of agricultural systems and supply chain to enhance availability of fresh, nutritious and safe foods at urban markets accessed by safety net beneficiaries, particularly those with young children </t>
  </si>
  <si>
    <t>Evidence generation on the promote consumption of fresh and nutritious foods in complementary feeding through targeted social protection transfer and SBCC</t>
  </si>
  <si>
    <t>Subtotal: SP (Outcome-3)</t>
  </si>
  <si>
    <t xml:space="preserve">Capacity development of service providers on screening, referral, management, counseling and reporting system on acute malnutrition </t>
  </si>
  <si>
    <t>Strengthen linkages with health OPs especially (HSM, CBHC, MNC&amp;AH, MCRAH, NCDC, NTP and HIV/AIDS Ops/TB etc) and including urban programes to ensure screening of malnourished children, detection of respective cases and ensure management and nutrition supplementation</t>
  </si>
  <si>
    <t>Operational research on community-based management for uncomplicated SAM and MAM children to generate evidence</t>
  </si>
  <si>
    <t>Strengthen community-based interventions under multisectoral platform for early detection, referral and management of wasting including emergency and non emergency settings</t>
  </si>
  <si>
    <t xml:space="preserve">Strengthening of integrated Nutrition Information System (NIS), with special emphasis on urban, CHT, emergency prone areas etc., incl. capacity development, data quality audits, improved monitoring and supervision systems </t>
  </si>
  <si>
    <t xml:space="preserve">Conduct surveys, surveillance, research for wasting under both normal and emergency situations </t>
  </si>
  <si>
    <t>Publish monitoring report, newsletter,  policy brief etc.</t>
  </si>
  <si>
    <t xml:space="preserve">Policy analysis to monitor progress of CIP2 and NPAN2 through the preparation and dissemination of annual monitoring reports </t>
  </si>
  <si>
    <t xml:space="preserve">Strengthen and coordination for supply chain management by establishing an online Supply Chain Management Portal (SCMP) </t>
  </si>
  <si>
    <t xml:space="preserve">Logistics Management Information System (LMIS) to ensure a relieable pipeline of nutritional treatment, NM supplies , anthropometric equipment and drug from central to service delivery points </t>
  </si>
  <si>
    <t>Subtotal: Health (Outcome-4)</t>
  </si>
  <si>
    <t xml:space="preserve">Engage agricultural platforms to promote screening by health service providers to improve early detection and management at community level, and referral for treatment at health facilities for cases of SAM </t>
  </si>
  <si>
    <t>Promote nutrient-dense recipes to support community-based management of wasting</t>
  </si>
  <si>
    <t>Subtotal: Food (Outcome-4)</t>
  </si>
  <si>
    <t>Inclusion of screening and referral of wasted children for in-patient treatment for SAM with complication and community management for uncomplicated wasting through social protection safety net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</si>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</sst>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quot;$&quot;* #,##0_);_(&quot;$&quot;* \(#,##0\);_(&quot;$&quot;* &quot;-&quot;??_);_(@_)"/>
    <numFmt numFmtId="168" formatCode="_([$$-409]* #,##0.00_);_([$$-409]* \(#,##0.00\);_([$$-409]* &quot;-&quot;??_);_(@_)"/>
  </numFmts>
  <fonts count="51">
    <font>
      <sz val="12"/>
      <color theme="1"/>
      <name val="Calibri"/>
      <family val="2"/>
      <scheme val="minor"/>
    </font>
    <font>
      <sz val="12"/>
      <color theme="1"/>
      <name val="Arial"/>
      <family val="2"/>
    </font>
    <font>
      <sz val="12"/>
      <color theme="1"/>
      <name val="Calibri"/>
      <family val="2"/>
    </font>
    <font>
      <b/>
      <sz val="16"/>
      <color theme="1"/>
      <name val="Helvetica Neue"/>
      <family val="2"/>
    </font>
    <font>
      <sz val="12"/>
      <color theme="0"/>
      <name val="Helvetica Neue"/>
      <family val="2"/>
    </font>
    <font>
      <sz val="12"/>
      <name val="Arial"/>
      <family val="2"/>
    </font>
    <font>
      <b/>
      <sz val="12"/>
      <color theme="0"/>
      <name val="Helvetica Neue"/>
      <family val="2"/>
    </font>
    <font>
      <sz val="12"/>
      <color theme="1"/>
      <name val="Helvetica Neue"/>
      <family val="2"/>
    </font>
    <font>
      <sz val="12"/>
      <color theme="1"/>
      <name val="Times New Roman"/>
      <family val="1"/>
    </font>
    <font>
      <b/>
      <sz val="14"/>
      <color theme="0"/>
      <name val="Helvetica Neue"/>
      <family val="2"/>
    </font>
    <font>
      <b/>
      <i/>
      <sz val="10"/>
      <color theme="0"/>
      <name val="Helvetica Light"/>
    </font>
    <font>
      <i/>
      <sz val="12"/>
      <color rgb="FFA5A5A5"/>
      <name val="Helvetica Neue"/>
      <family val="2"/>
    </font>
    <font>
      <b/>
      <sz val="16"/>
      <color rgb="FF000000"/>
      <name val="Helvetica Neue"/>
      <family val="2"/>
    </font>
    <font>
      <i/>
      <sz val="12"/>
      <color theme="1"/>
      <name val="Helvetica Light"/>
    </font>
    <font>
      <sz val="11"/>
      <color theme="1"/>
      <name val="Calibri"/>
      <family val="2"/>
    </font>
    <font>
      <sz val="11"/>
      <color rgb="FF000000"/>
      <name val="Calibri"/>
      <family val="2"/>
    </font>
    <font>
      <b/>
      <sz val="11"/>
      <color theme="1"/>
      <name val="Calibri"/>
      <family val="2"/>
    </font>
    <font>
      <sz val="11"/>
      <color theme="0"/>
      <name val="Calibri"/>
      <family val="2"/>
    </font>
    <font>
      <i/>
      <sz val="11"/>
      <color theme="1"/>
      <name val="Calibri"/>
      <family val="2"/>
    </font>
    <font>
      <b/>
      <sz val="11"/>
      <color rgb="FF000000"/>
      <name val="Calibri"/>
      <family val="2"/>
    </font>
    <font>
      <i/>
      <sz val="12"/>
      <color rgb="FFAEAAAA"/>
      <name val="Times New Roman"/>
      <family val="1"/>
    </font>
    <font>
      <i/>
      <sz val="12"/>
      <color rgb="FFAEAAAA"/>
      <name val="Helvetica Neue"/>
      <family val="2"/>
    </font>
    <font>
      <i/>
      <sz val="11"/>
      <color rgb="FF000000"/>
      <name val="Calibri"/>
      <family val="2"/>
    </font>
    <font>
      <sz val="11"/>
      <color theme="1"/>
      <name val="Calibri"/>
      <family val="2"/>
      <scheme val="minor"/>
    </font>
    <font>
      <sz val="11"/>
      <color rgb="FF70AD47"/>
      <name val="Calibri"/>
      <family val="2"/>
    </font>
    <font>
      <sz val="11"/>
      <name val="Calibri"/>
      <family val="2"/>
      <scheme val="minor"/>
    </font>
    <font>
      <sz val="11"/>
      <color rgb="FF000000"/>
      <name val="Calibri"/>
      <family val="2"/>
      <scheme val="minor"/>
    </font>
    <font>
      <i/>
      <sz val="11"/>
      <color rgb="FFA5A5A5"/>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1"/>
      <color theme="1"/>
      <name val="Calibri"/>
      <family val="2"/>
      <scheme val="minor"/>
    </font>
    <font>
      <sz val="28"/>
      <color rgb="FF0070C0"/>
      <name val="Calibri"/>
      <family val="2"/>
      <scheme val="minor"/>
    </font>
    <font>
      <sz val="18"/>
      <color rgb="FF0070C0"/>
      <name val="Calibri"/>
      <family val="2"/>
      <scheme val="minor"/>
    </font>
    <font>
      <b/>
      <sz val="16"/>
      <color theme="1"/>
      <name val="Calibri"/>
      <family val="2"/>
      <scheme val="minor"/>
    </font>
    <font>
      <b/>
      <sz val="9"/>
      <color theme="0"/>
      <name val="Calibri (Body)"/>
    </font>
    <font>
      <sz val="9"/>
      <color theme="0"/>
      <name val="Calibri (Body)"/>
    </font>
    <font>
      <b/>
      <sz val="10"/>
      <color theme="0"/>
      <name val="Calibri"/>
      <family val="2"/>
      <scheme val="minor"/>
    </font>
    <font>
      <b/>
      <sz val="10"/>
      <color theme="0"/>
      <name val="Calibri (Body)"/>
    </font>
    <font>
      <sz val="10"/>
      <color theme="0"/>
      <name val="Calibri"/>
      <family val="2"/>
      <scheme val="minor"/>
    </font>
    <font>
      <sz val="10"/>
      <color theme="0"/>
      <name val="Calibri (Body)"/>
    </font>
    <font>
      <b/>
      <sz val="11"/>
      <color theme="0"/>
      <name val="Calibri"/>
      <family val="2"/>
      <scheme val="minor"/>
    </font>
    <font>
      <sz val="9"/>
      <color theme="0"/>
      <name val="Calibri"/>
      <family val="2"/>
      <scheme val="minor"/>
    </font>
    <font>
      <sz val="12"/>
      <name val="Calibri"/>
      <family val="2"/>
      <scheme val="minor"/>
    </font>
    <font>
      <b/>
      <sz val="14"/>
      <color theme="1"/>
      <name val="Calibri"/>
      <family val="2"/>
      <scheme val="minor"/>
    </font>
    <font>
      <b/>
      <sz val="14"/>
      <color rgb="FFFF0000"/>
      <name val="Calibri"/>
      <family val="2"/>
      <scheme val="minor"/>
    </font>
    <font>
      <sz val="18"/>
      <color theme="1"/>
      <name val="Helvetica"/>
      <family val="2"/>
    </font>
    <font>
      <b/>
      <sz val="26"/>
      <color theme="1"/>
      <name val="Helvetica Neue"/>
      <family val="2"/>
    </font>
    <font>
      <sz val="26"/>
      <color theme="1"/>
      <name val="Arial"/>
      <family val="2"/>
    </font>
    <font>
      <b/>
      <sz val="36"/>
      <color theme="1"/>
      <name val="Helvetica Neue"/>
      <family val="2"/>
    </font>
    <font>
      <sz val="36"/>
      <color theme="1"/>
      <name val="Arial"/>
      <family val="2"/>
    </font>
  </fonts>
  <fills count="17">
    <fill>
      <patternFill patternType="none"/>
    </fill>
    <fill>
      <patternFill patternType="gray125"/>
    </fill>
    <fill>
      <patternFill patternType="solid">
        <fgColor theme="4"/>
        <bgColor theme="4"/>
      </patternFill>
    </fill>
    <fill>
      <patternFill patternType="solid">
        <fgColor rgb="FFB2BBCB"/>
        <bgColor rgb="FFB2BBCB"/>
      </patternFill>
    </fill>
    <fill>
      <patternFill patternType="solid">
        <fgColor rgb="FFE5E8ED"/>
        <bgColor rgb="FFE5E8ED"/>
      </patternFill>
    </fill>
    <fill>
      <patternFill patternType="solid">
        <fgColor rgb="FF90A2CF"/>
        <bgColor rgb="FF90A2CF"/>
      </patternFill>
    </fill>
    <fill>
      <patternFill patternType="solid">
        <fgColor rgb="FFB5C1DF"/>
        <bgColor rgb="FFB5C1DF"/>
      </patternFill>
    </fill>
    <fill>
      <patternFill patternType="solid">
        <fgColor theme="0"/>
        <bgColor theme="0"/>
      </patternFill>
    </fill>
    <fill>
      <patternFill patternType="solid">
        <fgColor rgb="FFFFFFFF"/>
        <bgColor rgb="FFFFFFFF"/>
      </patternFill>
    </fill>
    <fill>
      <patternFill patternType="solid">
        <fgColor theme="0" tint="-0.34998626667073579"/>
        <bgColor theme="7"/>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thin">
        <color rgb="FF000000"/>
      </right>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style="thin">
        <color rgb="FF000000"/>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43" fontId="28" fillId="0" borderId="0" applyFont="0" applyFill="0" applyBorder="0" applyAlignment="0" applyProtection="0"/>
    <xf numFmtId="44" fontId="28" fillId="0" borderId="0" applyFont="0" applyFill="0" applyBorder="0" applyAlignment="0" applyProtection="0"/>
  </cellStyleXfs>
  <cellXfs count="435">
    <xf numFmtId="0" fontId="0" fillId="0" borderId="0" xfId="0"/>
    <xf numFmtId="0" fontId="2" fillId="0" borderId="0" xfId="1" applyFont="1" applyAlignment="1">
      <alignment vertical="top"/>
    </xf>
    <xf numFmtId="0" fontId="3" fillId="0" borderId="0" xfId="1" applyFont="1" applyAlignment="1">
      <alignment vertical="center"/>
    </xf>
    <xf numFmtId="0" fontId="8" fillId="0" borderId="0" xfId="1" applyFont="1"/>
    <xf numFmtId="0" fontId="2" fillId="0" borderId="0" xfId="1" applyFont="1" applyAlignment="1">
      <alignment wrapText="1"/>
    </xf>
    <xf numFmtId="0" fontId="11" fillId="0" borderId="0" xfId="1" applyFont="1"/>
    <xf numFmtId="0" fontId="11" fillId="0" borderId="0" xfId="1" applyFont="1" applyAlignment="1">
      <alignment horizontal="left" vertical="top"/>
    </xf>
    <xf numFmtId="0" fontId="11" fillId="0" borderId="0" xfId="1" applyFont="1" applyAlignment="1">
      <alignment horizontal="center"/>
    </xf>
    <xf numFmtId="0" fontId="12" fillId="0" borderId="0" xfId="1" applyFont="1" applyAlignment="1">
      <alignment vertical="center"/>
    </xf>
    <xf numFmtId="0" fontId="7" fillId="6" borderId="22" xfId="1" applyFont="1" applyFill="1" applyBorder="1" applyAlignment="1">
      <alignment horizontal="center" vertical="top" wrapText="1"/>
    </xf>
    <xf numFmtId="0" fontId="7" fillId="6" borderId="32" xfId="1" applyFont="1" applyFill="1" applyBorder="1" applyAlignment="1">
      <alignment horizontal="center" vertical="top" wrapText="1"/>
    </xf>
    <xf numFmtId="0" fontId="7" fillId="6" borderId="23" xfId="1" applyFont="1" applyFill="1" applyBorder="1" applyAlignment="1">
      <alignment horizontal="center" vertical="top" wrapText="1"/>
    </xf>
    <xf numFmtId="0" fontId="14" fillId="0" borderId="0" xfId="1" applyFont="1"/>
    <xf numFmtId="0" fontId="14" fillId="0" borderId="0" xfId="1" applyFont="1" applyAlignment="1">
      <alignment vertical="top"/>
    </xf>
    <xf numFmtId="0" fontId="19" fillId="0" borderId="0" xfId="1" applyFont="1" applyAlignment="1">
      <alignment vertical="center"/>
    </xf>
    <xf numFmtId="0" fontId="14" fillId="6" borderId="22" xfId="1" applyFont="1" applyFill="1" applyBorder="1" applyAlignment="1">
      <alignment horizontal="center" vertical="top" wrapText="1"/>
    </xf>
    <xf numFmtId="0" fontId="14" fillId="6" borderId="32" xfId="1" applyFont="1" applyFill="1" applyBorder="1" applyAlignment="1">
      <alignment horizontal="center" vertical="top" wrapText="1"/>
    </xf>
    <xf numFmtId="0" fontId="14" fillId="6" borderId="23" xfId="1" applyFont="1" applyFill="1" applyBorder="1" applyAlignment="1">
      <alignment horizontal="center" vertical="top" wrapText="1"/>
    </xf>
    <xf numFmtId="0" fontId="3" fillId="0" borderId="0" xfId="1" applyFont="1"/>
    <xf numFmtId="0" fontId="8" fillId="0" borderId="0" xfId="1" applyFont="1" applyAlignment="1">
      <alignment vertical="center" wrapText="1"/>
    </xf>
    <xf numFmtId="0" fontId="20" fillId="0" borderId="0" xfId="1" applyFont="1" applyAlignment="1">
      <alignment vertical="top" wrapText="1"/>
    </xf>
    <xf numFmtId="0" fontId="1" fillId="0" borderId="0" xfId="1" applyFont="1" applyAlignment="1"/>
    <xf numFmtId="0" fontId="1" fillId="0" borderId="0" xfId="1" applyFont="1" applyAlignment="1"/>
    <xf numFmtId="0" fontId="14" fillId="0" borderId="34" xfId="1" applyFont="1" applyBorder="1" applyAlignment="1">
      <alignment vertical="top" wrapText="1"/>
    </xf>
    <xf numFmtId="0" fontId="1" fillId="0" borderId="0" xfId="1" applyFont="1" applyAlignment="1"/>
    <xf numFmtId="0" fontId="15" fillId="0" borderId="34" xfId="0" applyFont="1" applyBorder="1" applyAlignment="1">
      <alignment vertical="top" wrapText="1"/>
    </xf>
    <xf numFmtId="0" fontId="15" fillId="7" borderId="34" xfId="1" applyFont="1" applyFill="1" applyBorder="1" applyAlignment="1">
      <alignment horizontal="left" vertical="top" wrapText="1"/>
    </xf>
    <xf numFmtId="0" fontId="15" fillId="0" borderId="34" xfId="1" applyFont="1" applyBorder="1" applyAlignment="1">
      <alignment horizontal="left" vertical="top" wrapText="1"/>
    </xf>
    <xf numFmtId="0" fontId="15" fillId="0" borderId="34" xfId="1" applyFont="1" applyBorder="1" applyAlignment="1">
      <alignment vertical="top" wrapText="1"/>
    </xf>
    <xf numFmtId="0" fontId="7" fillId="4" borderId="33" xfId="1" applyFont="1" applyFill="1" applyBorder="1"/>
    <xf numFmtId="0" fontId="7" fillId="4" borderId="33" xfId="1" applyFont="1" applyFill="1" applyBorder="1" applyAlignment="1">
      <alignment horizontal="center" vertical="top" wrapText="1"/>
    </xf>
    <xf numFmtId="0" fontId="7" fillId="4" borderId="26" xfId="1" applyFont="1" applyFill="1" applyBorder="1" applyAlignment="1">
      <alignment horizontal="center" vertical="top" wrapText="1"/>
    </xf>
    <xf numFmtId="0" fontId="7" fillId="4" borderId="35" xfId="1" applyFont="1" applyFill="1" applyBorder="1" applyAlignment="1">
      <alignment horizontal="center" vertical="top" wrapText="1"/>
    </xf>
    <xf numFmtId="0" fontId="7" fillId="4" borderId="20" xfId="1" applyFont="1" applyFill="1" applyBorder="1" applyAlignment="1">
      <alignment horizontal="center" vertical="top" wrapText="1"/>
    </xf>
    <xf numFmtId="0" fontId="14" fillId="0" borderId="34" xfId="0" applyFont="1" applyBorder="1" applyAlignment="1">
      <alignment vertical="top" wrapText="1"/>
    </xf>
    <xf numFmtId="0" fontId="14" fillId="8" borderId="40" xfId="1" applyFont="1" applyFill="1" applyBorder="1" applyAlignment="1">
      <alignment horizontal="left" vertical="top" wrapText="1"/>
    </xf>
    <xf numFmtId="0" fontId="15" fillId="7" borderId="45" xfId="1" applyFont="1" applyFill="1" applyBorder="1" applyAlignment="1">
      <alignment horizontal="left" vertical="top" wrapText="1"/>
    </xf>
    <xf numFmtId="0" fontId="15" fillId="0" borderId="45" xfId="1" applyFont="1" applyBorder="1" applyAlignment="1">
      <alignment vertical="top" wrapText="1"/>
    </xf>
    <xf numFmtId="0" fontId="14" fillId="0" borderId="40" xfId="1" applyFont="1" applyBorder="1" applyAlignment="1">
      <alignment horizontal="left" vertical="top" wrapText="1"/>
    </xf>
    <xf numFmtId="0" fontId="15" fillId="0" borderId="40" xfId="1" applyFont="1" applyBorder="1" applyAlignment="1">
      <alignment horizontal="left" vertical="top" wrapText="1"/>
    </xf>
    <xf numFmtId="0" fontId="14" fillId="0" borderId="42" xfId="1" applyFont="1" applyBorder="1" applyAlignment="1">
      <alignment horizontal="left" vertical="center"/>
    </xf>
    <xf numFmtId="0" fontId="15" fillId="0" borderId="45" xfId="1" applyFont="1" applyBorder="1" applyAlignment="1">
      <alignment horizontal="left" vertical="top" wrapText="1"/>
    </xf>
    <xf numFmtId="0" fontId="14" fillId="4" borderId="33" xfId="1" applyFont="1" applyFill="1" applyBorder="1"/>
    <xf numFmtId="0" fontId="14" fillId="4" borderId="33" xfId="1" applyFont="1" applyFill="1" applyBorder="1" applyAlignment="1">
      <alignment horizontal="center" vertical="top" wrapText="1"/>
    </xf>
    <xf numFmtId="0" fontId="14" fillId="4" borderId="26" xfId="1" applyFont="1" applyFill="1" applyBorder="1" applyAlignment="1">
      <alignment horizontal="center" vertical="top" wrapText="1"/>
    </xf>
    <xf numFmtId="0" fontId="14" fillId="4" borderId="35" xfId="1" applyFont="1" applyFill="1" applyBorder="1" applyAlignment="1">
      <alignment horizontal="center" vertical="top" wrapText="1"/>
    </xf>
    <xf numFmtId="0" fontId="14" fillId="4" borderId="20" xfId="1" applyFont="1" applyFill="1" applyBorder="1" applyAlignment="1">
      <alignment horizontal="center" vertical="top" wrapText="1"/>
    </xf>
    <xf numFmtId="0" fontId="14" fillId="0" borderId="34" xfId="0" applyFont="1" applyBorder="1" applyAlignment="1">
      <alignment vertical="top"/>
    </xf>
    <xf numFmtId="0" fontId="14" fillId="0" borderId="45" xfId="1" applyFont="1" applyBorder="1" applyAlignment="1">
      <alignment vertical="top" wrapText="1"/>
    </xf>
    <xf numFmtId="0" fontId="26" fillId="0" borderId="55" xfId="1" applyFont="1" applyBorder="1" applyAlignment="1"/>
    <xf numFmtId="0" fontId="25" fillId="0" borderId="23" xfId="1" applyFont="1" applyBorder="1"/>
    <xf numFmtId="0" fontId="25" fillId="0" borderId="24" xfId="1" applyFont="1" applyBorder="1"/>
    <xf numFmtId="0" fontId="23" fillId="0" borderId="57" xfId="1" applyFont="1" applyBorder="1" applyAlignment="1"/>
    <xf numFmtId="0" fontId="27" fillId="0" borderId="55" xfId="1" applyFont="1" applyBorder="1"/>
    <xf numFmtId="0" fontId="27" fillId="0" borderId="58" xfId="1" applyFont="1" applyBorder="1"/>
    <xf numFmtId="0" fontId="27" fillId="0" borderId="58" xfId="1" applyFont="1" applyBorder="1" applyAlignment="1">
      <alignment wrapText="1"/>
    </xf>
    <xf numFmtId="0" fontId="27" fillId="0" borderId="59" xfId="1" applyFont="1" applyBorder="1"/>
    <xf numFmtId="0" fontId="15" fillId="0" borderId="34" xfId="1" applyFont="1" applyBorder="1" applyAlignment="1">
      <alignment vertical="top"/>
    </xf>
    <xf numFmtId="0" fontId="7" fillId="0" borderId="44" xfId="1" applyFont="1" applyBorder="1" applyAlignment="1">
      <alignment horizontal="left" vertical="center" wrapText="1"/>
    </xf>
    <xf numFmtId="0" fontId="14" fillId="0" borderId="34" xfId="0" applyFont="1" applyBorder="1" applyAlignment="1">
      <alignment horizontal="left" vertical="top" wrapText="1"/>
    </xf>
    <xf numFmtId="0" fontId="14" fillId="0" borderId="39" xfId="1" applyFont="1" applyBorder="1" applyAlignment="1">
      <alignment horizontal="left" vertical="center"/>
    </xf>
    <xf numFmtId="0" fontId="14" fillId="0" borderId="34" xfId="1" applyFont="1" applyBorder="1" applyAlignment="1">
      <alignment vertical="top" wrapText="1"/>
    </xf>
    <xf numFmtId="0" fontId="14" fillId="7" borderId="40" xfId="1" applyFont="1" applyFill="1" applyBorder="1" applyAlignment="1">
      <alignment horizontal="left" vertical="top" wrapText="1"/>
    </xf>
    <xf numFmtId="0" fontId="14" fillId="0" borderId="40" xfId="1" applyFont="1" applyBorder="1" applyAlignment="1">
      <alignment vertical="top" wrapText="1"/>
    </xf>
    <xf numFmtId="0" fontId="14" fillId="7" borderId="34" xfId="1" applyFont="1" applyFill="1" applyBorder="1" applyAlignment="1">
      <alignment horizontal="left" vertical="top" wrapText="1"/>
    </xf>
    <xf numFmtId="0" fontId="14" fillId="7" borderId="45" xfId="1" applyFont="1" applyFill="1" applyBorder="1" applyAlignment="1">
      <alignment horizontal="left" vertical="top" wrapText="1"/>
    </xf>
    <xf numFmtId="0" fontId="0" fillId="0" borderId="0" xfId="0" applyAlignment="1">
      <alignment horizontal="left" vertical="top"/>
    </xf>
    <xf numFmtId="0" fontId="31" fillId="0" borderId="0" xfId="0" applyFont="1" applyAlignment="1">
      <alignment horizontal="center"/>
    </xf>
    <xf numFmtId="44" fontId="0" fillId="0" borderId="0" xfId="3" applyFont="1"/>
    <xf numFmtId="0" fontId="41" fillId="11" borderId="74" xfId="0" applyFont="1" applyFill="1" applyBorder="1" applyAlignment="1">
      <alignment horizontal="center" vertical="center"/>
    </xf>
    <xf numFmtId="0" fontId="41" fillId="11" borderId="74" xfId="0" applyFont="1" applyFill="1" applyBorder="1" applyAlignment="1">
      <alignment horizontal="center" vertical="center" wrapText="1"/>
    </xf>
    <xf numFmtId="0" fontId="42" fillId="11" borderId="74" xfId="0" applyFont="1" applyFill="1" applyBorder="1" applyAlignment="1">
      <alignment horizontal="center" vertical="justify"/>
    </xf>
    <xf numFmtId="0" fontId="0" fillId="0" borderId="0" xfId="0" applyAlignment="1">
      <alignment horizontal="center"/>
    </xf>
    <xf numFmtId="0" fontId="28" fillId="13" borderId="40" xfId="0" applyFont="1" applyFill="1" applyBorder="1" applyAlignment="1">
      <alignment wrapText="1"/>
    </xf>
    <xf numFmtId="0" fontId="28" fillId="13" borderId="40" xfId="0" applyFont="1" applyFill="1" applyBorder="1"/>
    <xf numFmtId="164" fontId="28" fillId="13" borderId="40" xfId="2" applyNumberFormat="1" applyFont="1" applyFill="1" applyBorder="1" applyAlignment="1">
      <alignment vertical="center"/>
    </xf>
    <xf numFmtId="0" fontId="28" fillId="13" borderId="40" xfId="0" applyFont="1" applyFill="1" applyBorder="1" applyAlignment="1">
      <alignment vertical="center"/>
    </xf>
    <xf numFmtId="1" fontId="28" fillId="13" borderId="40" xfId="0" applyNumberFormat="1" applyFont="1" applyFill="1" applyBorder="1" applyAlignment="1">
      <alignment horizontal="center" vertical="center"/>
    </xf>
    <xf numFmtId="44" fontId="28" fillId="13" borderId="40" xfId="3" applyFont="1" applyFill="1" applyBorder="1" applyAlignment="1">
      <alignment vertical="center"/>
    </xf>
    <xf numFmtId="44" fontId="28" fillId="13" borderId="41" xfId="3" applyFont="1" applyFill="1" applyBorder="1" applyAlignment="1">
      <alignment vertical="center"/>
    </xf>
    <xf numFmtId="0" fontId="28" fillId="13" borderId="34" xfId="0" applyFont="1" applyFill="1" applyBorder="1" applyAlignment="1">
      <alignment wrapText="1"/>
    </xf>
    <xf numFmtId="0" fontId="28" fillId="13" borderId="34" xfId="0" applyFont="1" applyFill="1" applyBorder="1"/>
    <xf numFmtId="164" fontId="28" fillId="13" borderId="34" xfId="2" applyNumberFormat="1" applyFont="1" applyFill="1" applyBorder="1" applyAlignment="1">
      <alignment vertical="center"/>
    </xf>
    <xf numFmtId="1" fontId="28" fillId="13" borderId="34" xfId="0" applyNumberFormat="1" applyFont="1" applyFill="1" applyBorder="1" applyAlignment="1">
      <alignment horizontal="center"/>
    </xf>
    <xf numFmtId="44" fontId="28" fillId="13" borderId="34" xfId="3" applyFont="1" applyFill="1" applyBorder="1" applyAlignment="1">
      <alignment vertical="center"/>
    </xf>
    <xf numFmtId="44" fontId="28" fillId="13" borderId="43" xfId="3" applyFont="1" applyFill="1" applyBorder="1" applyAlignment="1">
      <alignment vertical="center"/>
    </xf>
    <xf numFmtId="164" fontId="28" fillId="13" borderId="34" xfId="2" applyNumberFormat="1" applyFont="1" applyFill="1" applyBorder="1"/>
    <xf numFmtId="2" fontId="28" fillId="13" borderId="34" xfId="0" applyNumberFormat="1" applyFont="1" applyFill="1" applyBorder="1" applyAlignment="1">
      <alignment horizontal="center"/>
    </xf>
    <xf numFmtId="2" fontId="28" fillId="13" borderId="34" xfId="0" applyNumberFormat="1" applyFont="1" applyFill="1" applyBorder="1"/>
    <xf numFmtId="0" fontId="28" fillId="13" borderId="34" xfId="0" applyFont="1" applyFill="1" applyBorder="1" applyAlignment="1">
      <alignment vertical="center" wrapText="1"/>
    </xf>
    <xf numFmtId="165" fontId="28" fillId="13" borderId="34" xfId="0" applyNumberFormat="1" applyFont="1" applyFill="1" applyBorder="1"/>
    <xf numFmtId="0" fontId="28" fillId="13" borderId="34" xfId="0" applyFont="1" applyFill="1" applyBorder="1" applyAlignment="1">
      <alignment vertical="top" wrapText="1"/>
    </xf>
    <xf numFmtId="0" fontId="28" fillId="13" borderId="34" xfId="0" applyFont="1" applyFill="1" applyBorder="1" applyAlignment="1">
      <alignment vertical="center"/>
    </xf>
    <xf numFmtId="164" fontId="28" fillId="13" borderId="34" xfId="2" applyNumberFormat="1" applyFont="1" applyFill="1" applyBorder="1" applyAlignment="1">
      <alignment horizontal="center" vertical="center"/>
    </xf>
    <xf numFmtId="2" fontId="28" fillId="13" borderId="34" xfId="0" applyNumberFormat="1" applyFont="1" applyFill="1" applyBorder="1" applyAlignment="1">
      <alignment horizontal="center" vertical="top"/>
    </xf>
    <xf numFmtId="0" fontId="28" fillId="0" borderId="44" xfId="0" applyFont="1" applyBorder="1" applyAlignment="1">
      <alignment horizontal="left" vertical="center" wrapText="1"/>
    </xf>
    <xf numFmtId="0" fontId="43" fillId="0" borderId="45" xfId="0" applyFont="1" applyBorder="1" applyAlignment="1">
      <alignment horizontal="left" vertical="center" wrapText="1"/>
    </xf>
    <xf numFmtId="43" fontId="28" fillId="0" borderId="45" xfId="2" applyFont="1" applyFill="1" applyBorder="1"/>
    <xf numFmtId="44" fontId="28" fillId="0" borderId="45" xfId="3" applyFont="1" applyFill="1" applyBorder="1"/>
    <xf numFmtId="44" fontId="28" fillId="0" borderId="46" xfId="3" applyFont="1" applyFill="1" applyBorder="1"/>
    <xf numFmtId="0" fontId="28" fillId="13" borderId="40" xfId="0" applyFont="1" applyFill="1" applyBorder="1" applyAlignment="1">
      <alignment vertical="center" wrapText="1"/>
    </xf>
    <xf numFmtId="0" fontId="0" fillId="0" borderId="0" xfId="0" applyAlignment="1">
      <alignment vertical="center"/>
    </xf>
    <xf numFmtId="1" fontId="28" fillId="13" borderId="34" xfId="0" applyNumberFormat="1" applyFont="1" applyFill="1" applyBorder="1" applyAlignment="1">
      <alignment horizontal="center" vertical="center"/>
    </xf>
    <xf numFmtId="0" fontId="43" fillId="0" borderId="44" xfId="0" applyFont="1" applyBorder="1" applyAlignment="1">
      <alignment horizontal="center" vertical="center" wrapText="1"/>
    </xf>
    <xf numFmtId="43" fontId="43" fillId="0" borderId="45" xfId="2" applyFont="1" applyFill="1" applyBorder="1"/>
    <xf numFmtId="44" fontId="43" fillId="0" borderId="45" xfId="3" applyFont="1" applyFill="1" applyBorder="1"/>
    <xf numFmtId="44" fontId="43" fillId="0" borderId="46" xfId="3" applyFont="1" applyFill="1" applyBorder="1"/>
    <xf numFmtId="0" fontId="25" fillId="0" borderId="0" xfId="0" applyFont="1"/>
    <xf numFmtId="0" fontId="28" fillId="13" borderId="40" xfId="0" applyFont="1" applyFill="1" applyBorder="1" applyAlignment="1">
      <alignment horizontal="left" vertical="top" wrapText="1"/>
    </xf>
    <xf numFmtId="0" fontId="28" fillId="13" borderId="40" xfId="0" applyFont="1" applyFill="1" applyBorder="1" applyAlignment="1">
      <alignment horizontal="center" vertical="center"/>
    </xf>
    <xf numFmtId="164" fontId="28" fillId="13" borderId="40" xfId="2" applyNumberFormat="1" applyFont="1" applyFill="1" applyBorder="1" applyAlignment="1">
      <alignment horizontal="center" vertical="center"/>
    </xf>
    <xf numFmtId="43" fontId="28" fillId="13" borderId="40" xfId="0" applyNumberFormat="1" applyFont="1" applyFill="1" applyBorder="1" applyAlignment="1">
      <alignment horizontal="center" vertical="center"/>
    </xf>
    <xf numFmtId="44" fontId="28" fillId="13" borderId="40" xfId="3" applyFont="1" applyFill="1" applyBorder="1" applyAlignment="1">
      <alignment horizontal="center" vertical="center"/>
    </xf>
    <xf numFmtId="44" fontId="28" fillId="13" borderId="41" xfId="3" applyFont="1" applyFill="1" applyBorder="1" applyAlignment="1">
      <alignment horizontal="center" vertical="center"/>
    </xf>
    <xf numFmtId="0" fontId="28" fillId="13" borderId="34" xfId="0" applyFont="1" applyFill="1" applyBorder="1" applyAlignment="1">
      <alignment horizontal="center" vertical="center"/>
    </xf>
    <xf numFmtId="165" fontId="28" fillId="13" borderId="34" xfId="0" applyNumberFormat="1" applyFont="1" applyFill="1" applyBorder="1" applyAlignment="1">
      <alignment horizontal="center" vertical="center"/>
    </xf>
    <xf numFmtId="41" fontId="28" fillId="13" borderId="34" xfId="0" applyNumberFormat="1" applyFont="1" applyFill="1" applyBorder="1" applyAlignment="1">
      <alignment horizontal="center" vertical="center"/>
    </xf>
    <xf numFmtId="1" fontId="28" fillId="13" borderId="34" xfId="0" applyNumberFormat="1" applyFont="1" applyFill="1" applyBorder="1" applyAlignment="1">
      <alignment vertical="center"/>
    </xf>
    <xf numFmtId="0" fontId="0" fillId="0" borderId="0" xfId="0" applyAlignment="1">
      <alignment vertical="center" wrapText="1"/>
    </xf>
    <xf numFmtId="0" fontId="43" fillId="0" borderId="34" xfId="0" applyFont="1" applyBorder="1" applyAlignment="1">
      <alignment horizontal="left" vertical="center" wrapText="1"/>
    </xf>
    <xf numFmtId="43" fontId="43" fillId="0" borderId="34" xfId="2" applyFont="1" applyFill="1" applyBorder="1" applyAlignment="1">
      <alignment horizontal="right" vertical="center"/>
    </xf>
    <xf numFmtId="44" fontId="43" fillId="0" borderId="34" xfId="3" applyFont="1" applyFill="1" applyBorder="1" applyAlignment="1">
      <alignment horizontal="right" vertical="center"/>
    </xf>
    <xf numFmtId="44" fontId="43" fillId="0" borderId="43" xfId="3" applyFont="1" applyFill="1" applyBorder="1" applyAlignment="1">
      <alignment horizontal="right" vertical="center"/>
    </xf>
    <xf numFmtId="164" fontId="25" fillId="0" borderId="0" xfId="0" applyNumberFormat="1" applyFont="1" applyAlignment="1">
      <alignment vertical="center"/>
    </xf>
    <xf numFmtId="0" fontId="25" fillId="0" borderId="0" xfId="0" applyFont="1" applyAlignment="1">
      <alignment vertical="center"/>
    </xf>
    <xf numFmtId="43" fontId="28" fillId="14" borderId="45" xfId="2" applyFont="1" applyFill="1" applyBorder="1" applyAlignment="1">
      <alignment vertical="center"/>
    </xf>
    <xf numFmtId="43" fontId="28" fillId="14" borderId="45" xfId="2" applyFont="1" applyFill="1" applyBorder="1" applyAlignment="1">
      <alignment horizontal="center" vertical="center"/>
    </xf>
    <xf numFmtId="44" fontId="28" fillId="14" borderId="45" xfId="3" applyFont="1" applyFill="1" applyBorder="1" applyAlignment="1">
      <alignment vertical="center"/>
    </xf>
    <xf numFmtId="44" fontId="30" fillId="14" borderId="46" xfId="3" applyFont="1" applyFill="1" applyBorder="1" applyAlignment="1">
      <alignment vertical="center"/>
    </xf>
    <xf numFmtId="0" fontId="0" fillId="14" borderId="0" xfId="0" applyFill="1" applyAlignment="1">
      <alignment vertical="center"/>
    </xf>
    <xf numFmtId="0" fontId="28" fillId="15" borderId="40" xfId="0" applyFont="1" applyFill="1" applyBorder="1" applyAlignment="1">
      <alignment vertical="top"/>
    </xf>
    <xf numFmtId="1" fontId="28" fillId="15" borderId="40" xfId="0" applyNumberFormat="1" applyFont="1" applyFill="1" applyBorder="1" applyAlignment="1">
      <alignment vertical="center"/>
    </xf>
    <xf numFmtId="164" fontId="28" fillId="15" borderId="40" xfId="2" applyNumberFormat="1" applyFont="1" applyFill="1" applyBorder="1" applyAlignment="1">
      <alignment vertical="center"/>
    </xf>
    <xf numFmtId="1" fontId="28" fillId="15" borderId="40" xfId="0" applyNumberFormat="1" applyFont="1" applyFill="1" applyBorder="1" applyAlignment="1">
      <alignment horizontal="center" vertical="center"/>
    </xf>
    <xf numFmtId="44" fontId="28" fillId="15" borderId="40" xfId="3" applyFont="1" applyFill="1" applyBorder="1" applyAlignment="1">
      <alignment vertical="center"/>
    </xf>
    <xf numFmtId="44" fontId="28" fillId="15" borderId="41" xfId="3" applyFont="1" applyFill="1" applyBorder="1" applyAlignment="1">
      <alignment vertical="center"/>
    </xf>
    <xf numFmtId="0" fontId="28" fillId="15" borderId="34" xfId="0" applyFont="1" applyFill="1" applyBorder="1" applyAlignment="1">
      <alignment vertical="top"/>
    </xf>
    <xf numFmtId="1" fontId="28" fillId="15" borderId="34" xfId="0" applyNumberFormat="1" applyFont="1" applyFill="1" applyBorder="1" applyAlignment="1">
      <alignment vertical="center"/>
    </xf>
    <xf numFmtId="164" fontId="28" fillId="15" borderId="34" xfId="2" applyNumberFormat="1" applyFont="1" applyFill="1" applyBorder="1" applyAlignment="1">
      <alignment vertical="center"/>
    </xf>
    <xf numFmtId="1" fontId="28" fillId="15" borderId="34" xfId="0" applyNumberFormat="1" applyFont="1" applyFill="1" applyBorder="1" applyAlignment="1">
      <alignment horizontal="center" vertical="center"/>
    </xf>
    <xf numFmtId="44" fontId="28" fillId="15" borderId="34" xfId="3" applyFont="1" applyFill="1" applyBorder="1" applyAlignment="1">
      <alignment vertical="center"/>
    </xf>
    <xf numFmtId="44" fontId="28" fillId="15" borderId="43" xfId="3" applyFont="1" applyFill="1" applyBorder="1" applyAlignment="1">
      <alignment vertical="center"/>
    </xf>
    <xf numFmtId="0" fontId="28" fillId="15" borderId="34" xfId="0" applyFont="1" applyFill="1" applyBorder="1" applyAlignment="1">
      <alignment vertical="top" wrapText="1"/>
    </xf>
    <xf numFmtId="165" fontId="28" fillId="15" borderId="34" xfId="0" applyNumberFormat="1" applyFont="1" applyFill="1" applyBorder="1" applyAlignment="1">
      <alignment horizontal="center" vertical="center"/>
    </xf>
    <xf numFmtId="0" fontId="28" fillId="15" borderId="34" xfId="0" applyFont="1" applyFill="1" applyBorder="1" applyAlignment="1">
      <alignment vertical="center"/>
    </xf>
    <xf numFmtId="164" fontId="28" fillId="15" borderId="34" xfId="2" applyNumberFormat="1" applyFont="1" applyFill="1" applyBorder="1" applyAlignment="1">
      <alignment horizontal="center" vertical="center"/>
    </xf>
    <xf numFmtId="0" fontId="28" fillId="0" borderId="44" xfId="0" applyFont="1" applyBorder="1" applyAlignment="1">
      <alignment vertical="center"/>
    </xf>
    <xf numFmtId="43" fontId="28" fillId="0" borderId="45" xfId="2" applyFont="1" applyFill="1" applyBorder="1" applyAlignment="1">
      <alignment vertical="center"/>
    </xf>
    <xf numFmtId="44" fontId="28" fillId="0" borderId="45" xfId="3" applyFont="1" applyFill="1" applyBorder="1" applyAlignment="1">
      <alignment vertical="center"/>
    </xf>
    <xf numFmtId="44" fontId="28" fillId="0" borderId="46" xfId="3" applyFont="1" applyFill="1" applyBorder="1" applyAlignment="1">
      <alignment vertical="center"/>
    </xf>
    <xf numFmtId="0" fontId="43" fillId="15" borderId="40" xfId="0" applyFont="1" applyFill="1" applyBorder="1" applyAlignment="1">
      <alignment vertical="center" wrapText="1"/>
    </xf>
    <xf numFmtId="0" fontId="28" fillId="15" borderId="40" xfId="0" applyFont="1" applyFill="1" applyBorder="1" applyAlignment="1">
      <alignment vertical="center"/>
    </xf>
    <xf numFmtId="164" fontId="28" fillId="15" borderId="40" xfId="2" applyNumberFormat="1" applyFont="1" applyFill="1" applyBorder="1" applyAlignment="1">
      <alignment horizontal="center" vertical="center"/>
    </xf>
    <xf numFmtId="0" fontId="43" fillId="15" borderId="34" xfId="0" applyFont="1" applyFill="1" applyBorder="1" applyAlignment="1">
      <alignment vertical="center" wrapText="1"/>
    </xf>
    <xf numFmtId="164" fontId="28" fillId="15" borderId="34" xfId="0" applyNumberFormat="1" applyFont="1" applyFill="1" applyBorder="1" applyAlignment="1">
      <alignment horizontal="center" vertical="center"/>
    </xf>
    <xf numFmtId="0" fontId="43" fillId="0" borderId="44" xfId="0" applyFont="1" applyBorder="1" applyAlignment="1">
      <alignment vertical="center"/>
    </xf>
    <xf numFmtId="43" fontId="43" fillId="0" borderId="45" xfId="2" applyFont="1" applyFill="1" applyBorder="1" applyAlignment="1">
      <alignment vertical="center"/>
    </xf>
    <xf numFmtId="44" fontId="43" fillId="0" borderId="45" xfId="3" applyFont="1" applyFill="1" applyBorder="1" applyAlignment="1">
      <alignment vertical="center"/>
    </xf>
    <xf numFmtId="44" fontId="43" fillId="0" borderId="46" xfId="3" applyFont="1" applyFill="1" applyBorder="1" applyAlignment="1">
      <alignment vertical="center"/>
    </xf>
    <xf numFmtId="0" fontId="43" fillId="15" borderId="34" xfId="0" applyFont="1" applyFill="1" applyBorder="1" applyAlignment="1">
      <alignment wrapText="1"/>
    </xf>
    <xf numFmtId="164" fontId="28" fillId="15" borderId="34" xfId="2" applyNumberFormat="1" applyFont="1" applyFill="1" applyBorder="1" applyAlignment="1">
      <alignment horizontal="right" vertical="center"/>
    </xf>
    <xf numFmtId="43" fontId="28" fillId="0" borderId="34" xfId="2" applyFont="1" applyFill="1" applyBorder="1" applyAlignment="1">
      <alignment vertical="center"/>
    </xf>
    <xf numFmtId="44" fontId="28" fillId="0" borderId="34" xfId="3" applyFont="1" applyFill="1" applyBorder="1" applyAlignment="1">
      <alignment vertical="center"/>
    </xf>
    <xf numFmtId="44" fontId="28" fillId="0" borderId="43" xfId="3" applyFont="1" applyFill="1" applyBorder="1" applyAlignment="1">
      <alignment vertical="center"/>
    </xf>
    <xf numFmtId="0" fontId="43" fillId="0" borderId="44" xfId="0" applyFont="1" applyBorder="1" applyAlignment="1">
      <alignment horizontal="center" vertical="center"/>
    </xf>
    <xf numFmtId="0" fontId="28" fillId="0" borderId="45" xfId="0" applyFont="1" applyBorder="1" applyAlignment="1">
      <alignment horizontal="right"/>
    </xf>
    <xf numFmtId="1" fontId="43" fillId="0" borderId="45" xfId="0" applyNumberFormat="1" applyFont="1" applyBorder="1" applyAlignment="1">
      <alignment horizontal="center" vertical="center"/>
    </xf>
    <xf numFmtId="44" fontId="43" fillId="0" borderId="45" xfId="3" applyFont="1" applyFill="1" applyBorder="1" applyAlignment="1">
      <alignment horizontal="center" vertical="center"/>
    </xf>
    <xf numFmtId="44" fontId="30" fillId="0" borderId="46" xfId="3" applyFont="1" applyFill="1" applyBorder="1" applyAlignment="1">
      <alignment horizontal="center" vertical="center"/>
    </xf>
    <xf numFmtId="164" fontId="28" fillId="13" borderId="40" xfId="0" applyNumberFormat="1" applyFont="1" applyFill="1" applyBorder="1" applyAlignment="1">
      <alignment vertical="center"/>
    </xf>
    <xf numFmtId="164" fontId="0" fillId="0" borderId="0" xfId="0" applyNumberFormat="1" applyAlignment="1">
      <alignment vertical="center"/>
    </xf>
    <xf numFmtId="43" fontId="0" fillId="0" borderId="0" xfId="0" applyNumberFormat="1"/>
    <xf numFmtId="43" fontId="0" fillId="0" borderId="0" xfId="2" applyFont="1" applyAlignment="1">
      <alignment vertical="center"/>
    </xf>
    <xf numFmtId="164" fontId="28" fillId="13" borderId="34" xfId="0" applyNumberFormat="1" applyFont="1" applyFill="1" applyBorder="1" applyAlignment="1">
      <alignment vertical="center"/>
    </xf>
    <xf numFmtId="164" fontId="0" fillId="0" borderId="0" xfId="0" applyNumberFormat="1"/>
    <xf numFmtId="0" fontId="28" fillId="0" borderId="44" xfId="0" applyFont="1" applyBorder="1"/>
    <xf numFmtId="0" fontId="43" fillId="0" borderId="44" xfId="0" applyFont="1" applyBorder="1"/>
    <xf numFmtId="2" fontId="28" fillId="13" borderId="34" xfId="0" applyNumberFormat="1" applyFont="1" applyFill="1" applyBorder="1" applyAlignment="1">
      <alignment horizontal="center" vertical="center"/>
    </xf>
    <xf numFmtId="43" fontId="43" fillId="0" borderId="45" xfId="2" applyFont="1" applyFill="1" applyBorder="1" applyAlignment="1">
      <alignment horizontal="center"/>
    </xf>
    <xf numFmtId="44" fontId="43" fillId="0" borderId="45" xfId="3" applyFont="1" applyFill="1" applyBorder="1" applyAlignment="1">
      <alignment horizontal="center"/>
    </xf>
    <xf numFmtId="44" fontId="43" fillId="0" borderId="46" xfId="3" applyFont="1" applyFill="1" applyBorder="1" applyAlignment="1">
      <alignment horizontal="center"/>
    </xf>
    <xf numFmtId="0" fontId="43" fillId="0" borderId="85" xfId="0" applyFont="1" applyBorder="1"/>
    <xf numFmtId="0" fontId="43" fillId="0" borderId="85" xfId="0" applyFont="1" applyBorder="1" applyAlignment="1">
      <alignment horizontal="right" vertical="center" wrapText="1"/>
    </xf>
    <xf numFmtId="43" fontId="43" fillId="0" borderId="85" xfId="2" applyFont="1" applyFill="1" applyBorder="1" applyAlignment="1">
      <alignment horizontal="center"/>
    </xf>
    <xf numFmtId="44" fontId="43" fillId="0" borderId="85" xfId="3" applyFont="1" applyFill="1" applyBorder="1" applyAlignment="1">
      <alignment horizontal="center"/>
    </xf>
    <xf numFmtId="44" fontId="30" fillId="0" borderId="85" xfId="3" applyFont="1" applyFill="1" applyBorder="1" applyAlignment="1">
      <alignment horizontal="center"/>
    </xf>
    <xf numFmtId="0" fontId="28" fillId="15" borderId="40" xfId="0" applyFont="1" applyFill="1" applyBorder="1" applyAlignment="1">
      <alignment horizontal="left" vertical="center" wrapText="1"/>
    </xf>
    <xf numFmtId="0" fontId="28" fillId="15" borderId="40" xfId="0" applyFont="1" applyFill="1" applyBorder="1"/>
    <xf numFmtId="0" fontId="28" fillId="15" borderId="40" xfId="0" applyFont="1" applyFill="1" applyBorder="1" applyAlignment="1">
      <alignment horizontal="center" vertical="center"/>
    </xf>
    <xf numFmtId="0" fontId="28" fillId="15" borderId="34" xfId="0" applyFont="1" applyFill="1" applyBorder="1" applyAlignment="1">
      <alignment wrapText="1"/>
    </xf>
    <xf numFmtId="0" fontId="28" fillId="15" borderId="34" xfId="0" applyFont="1" applyFill="1" applyBorder="1"/>
    <xf numFmtId="0" fontId="28" fillId="15" borderId="34" xfId="0" applyFont="1" applyFill="1" applyBorder="1" applyAlignment="1">
      <alignment horizontal="center" vertical="center"/>
    </xf>
    <xf numFmtId="166" fontId="28" fillId="15" borderId="34" xfId="2" applyNumberFormat="1" applyFont="1" applyFill="1" applyBorder="1" applyAlignment="1">
      <alignment horizontal="center" vertical="center"/>
    </xf>
    <xf numFmtId="0" fontId="0" fillId="0" borderId="0" xfId="0" applyAlignment="1">
      <alignment wrapText="1"/>
    </xf>
    <xf numFmtId="164" fontId="0" fillId="0" borderId="0" xfId="2" applyNumberFormat="1" applyFont="1" applyFill="1" applyBorder="1"/>
    <xf numFmtId="167" fontId="0" fillId="0" borderId="0" xfId="3" applyNumberFormat="1" applyFont="1" applyFill="1" applyBorder="1" applyAlignment="1">
      <alignment horizontal="left" vertical="center"/>
    </xf>
    <xf numFmtId="167" fontId="0" fillId="0" borderId="0" xfId="3" applyNumberFormat="1" applyFont="1" applyFill="1" applyBorder="1"/>
    <xf numFmtId="168" fontId="0" fillId="0" borderId="0" xfId="3" applyNumberFormat="1" applyFont="1" applyFill="1" applyBorder="1" applyAlignment="1">
      <alignment horizontal="left"/>
    </xf>
    <xf numFmtId="0" fontId="28" fillId="15" borderId="40" xfId="0" applyFont="1" applyFill="1" applyBorder="1" applyAlignment="1">
      <alignment wrapText="1"/>
    </xf>
    <xf numFmtId="164" fontId="28" fillId="15" borderId="34" xfId="2" applyNumberFormat="1" applyFont="1" applyFill="1" applyBorder="1"/>
    <xf numFmtId="0" fontId="28" fillId="0" borderId="85" xfId="0" applyFont="1" applyBorder="1" applyAlignment="1">
      <alignment horizontal="left" vertical="top"/>
    </xf>
    <xf numFmtId="0" fontId="28" fillId="0" borderId="85" xfId="0" applyFont="1" applyBorder="1"/>
    <xf numFmtId="0" fontId="28" fillId="0" borderId="85" xfId="0" applyFont="1" applyBorder="1" applyAlignment="1">
      <alignment horizontal="right"/>
    </xf>
    <xf numFmtId="43" fontId="28" fillId="0" borderId="85" xfId="2" applyFont="1" applyFill="1" applyBorder="1"/>
    <xf numFmtId="44" fontId="28" fillId="0" borderId="85" xfId="3" applyFont="1" applyFill="1" applyBorder="1"/>
    <xf numFmtId="44" fontId="30" fillId="0" borderId="85" xfId="3" applyFont="1" applyFill="1" applyBorder="1"/>
    <xf numFmtId="0" fontId="0" fillId="0" borderId="86" xfId="0" applyBorder="1" applyAlignment="1">
      <alignment horizontal="left" vertical="top"/>
    </xf>
    <xf numFmtId="0" fontId="0" fillId="0" borderId="87" xfId="0" applyBorder="1"/>
    <xf numFmtId="0" fontId="44" fillId="0" borderId="87" xfId="0" applyFont="1" applyBorder="1" applyAlignment="1">
      <alignment horizontal="right"/>
    </xf>
    <xf numFmtId="0" fontId="31" fillId="0" borderId="87" xfId="0" applyFont="1" applyBorder="1" applyAlignment="1">
      <alignment horizontal="center"/>
    </xf>
    <xf numFmtId="164" fontId="0" fillId="0" borderId="87" xfId="2" applyNumberFormat="1" applyFont="1" applyBorder="1"/>
    <xf numFmtId="44" fontId="0" fillId="0" borderId="87" xfId="3" applyFont="1" applyBorder="1"/>
    <xf numFmtId="44" fontId="45" fillId="16" borderId="88" xfId="3" applyFont="1" applyFill="1" applyBorder="1"/>
    <xf numFmtId="164" fontId="0" fillId="0" borderId="0" xfId="2" applyNumberFormat="1" applyFont="1"/>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5" fillId="0" borderId="34" xfId="0" applyFont="1" applyBorder="1" applyAlignment="1">
      <alignment horizontal="left" vertical="top" wrapText="1"/>
    </xf>
    <xf numFmtId="0" fontId="1" fillId="0" borderId="0" xfId="1" applyFont="1" applyAlignment="1"/>
    <xf numFmtId="0" fontId="4" fillId="2" borderId="1" xfId="1" applyFont="1" applyFill="1" applyBorder="1" applyAlignment="1">
      <alignment horizontal="left" vertical="center" wrapText="1"/>
    </xf>
    <xf numFmtId="0" fontId="5" fillId="0" borderId="2" xfId="1" applyFont="1" applyBorder="1"/>
    <xf numFmtId="0" fontId="6" fillId="2" borderId="3" xfId="1" applyFont="1" applyFill="1" applyBorder="1" applyAlignment="1">
      <alignment horizontal="center" vertical="top" wrapText="1"/>
    </xf>
    <xf numFmtId="0" fontId="5" fillId="0" borderId="4" xfId="1" applyFont="1" applyBorder="1"/>
    <xf numFmtId="0" fontId="5" fillId="0" borderId="5" xfId="1" applyFont="1" applyBorder="1"/>
    <xf numFmtId="0" fontId="4" fillId="2" borderId="6" xfId="1" applyFont="1" applyFill="1" applyBorder="1" applyAlignment="1">
      <alignment horizontal="left" vertical="center" wrapText="1"/>
    </xf>
    <xf numFmtId="0" fontId="5" fillId="0" borderId="7" xfId="1" applyFont="1" applyBorder="1"/>
    <xf numFmtId="0" fontId="6" fillId="2" borderId="8" xfId="1" applyFont="1" applyFill="1" applyBorder="1" applyAlignment="1">
      <alignment horizontal="center" vertical="top" wrapText="1"/>
    </xf>
    <xf numFmtId="0" fontId="5" fillId="0" borderId="9" xfId="1" applyFont="1" applyBorder="1"/>
    <xf numFmtId="0" fontId="5" fillId="0" borderId="10" xfId="1" applyFont="1" applyBorder="1"/>
    <xf numFmtId="0" fontId="14" fillId="0" borderId="34" xfId="0" applyFont="1" applyBorder="1" applyAlignment="1">
      <alignment horizontal="left" vertical="top" wrapText="1"/>
    </xf>
    <xf numFmtId="0" fontId="25" fillId="0" borderId="70" xfId="1" applyFont="1" applyBorder="1" applyAlignment="1">
      <alignment horizontal="center"/>
    </xf>
    <xf numFmtId="0" fontId="25" fillId="0" borderId="9" xfId="1" applyFont="1" applyBorder="1" applyAlignment="1">
      <alignment horizontal="center"/>
    </xf>
    <xf numFmtId="0" fontId="25" fillId="0" borderId="56" xfId="1" applyFont="1" applyBorder="1" applyAlignment="1">
      <alignment horizontal="center"/>
    </xf>
    <xf numFmtId="0" fontId="26" fillId="0" borderId="8" xfId="1" applyFont="1" applyBorder="1" applyAlignment="1">
      <alignment horizontal="left" vertical="top"/>
    </xf>
    <xf numFmtId="0" fontId="25" fillId="0" borderId="9" xfId="1" applyFont="1" applyBorder="1"/>
    <xf numFmtId="0" fontId="26" fillId="0" borderId="70" xfId="1" applyFont="1" applyBorder="1" applyAlignment="1">
      <alignment horizontal="left" wrapText="1"/>
    </xf>
    <xf numFmtId="0" fontId="25" fillId="0" borderId="9" xfId="1" applyFont="1" applyBorder="1" applyAlignment="1">
      <alignment horizontal="left"/>
    </xf>
    <xf numFmtId="0" fontId="25" fillId="0" borderId="56" xfId="1" applyFont="1" applyBorder="1" applyAlignment="1">
      <alignment horizontal="left"/>
    </xf>
    <xf numFmtId="9" fontId="26" fillId="0" borderId="70" xfId="1" applyNumberFormat="1" applyFont="1" applyBorder="1" applyAlignment="1">
      <alignment horizontal="center"/>
    </xf>
    <xf numFmtId="0" fontId="25" fillId="0" borderId="56" xfId="1" applyFont="1" applyBorder="1"/>
    <xf numFmtId="0" fontId="7" fillId="3" borderId="11" xfId="1" applyFont="1" applyFill="1" applyBorder="1" applyAlignment="1">
      <alignment horizontal="left" vertical="center" wrapText="1"/>
    </xf>
    <xf numFmtId="0" fontId="5" fillId="0" borderId="12" xfId="1" applyFont="1" applyBorder="1"/>
    <xf numFmtId="10" fontId="26" fillId="0" borderId="13" xfId="1" applyNumberFormat="1" applyFont="1" applyBorder="1" applyAlignment="1">
      <alignment horizontal="center" vertical="center" wrapText="1"/>
    </xf>
    <xf numFmtId="0" fontId="25" fillId="0" borderId="14" xfId="1" applyFont="1" applyBorder="1" applyAlignment="1">
      <alignment vertical="center"/>
    </xf>
    <xf numFmtId="0" fontId="25" fillId="0" borderId="15" xfId="1" applyFont="1" applyBorder="1" applyAlignment="1">
      <alignment vertical="center"/>
    </xf>
    <xf numFmtId="0" fontId="4" fillId="2" borderId="47" xfId="1" applyFont="1" applyFill="1" applyBorder="1" applyAlignment="1">
      <alignment horizontal="left" vertical="center"/>
    </xf>
    <xf numFmtId="0" fontId="5" fillId="0" borderId="51" xfId="1" applyFont="1" applyBorder="1"/>
    <xf numFmtId="0" fontId="5" fillId="0" borderId="53" xfId="1" applyFont="1" applyBorder="1"/>
    <xf numFmtId="0" fontId="4" fillId="2" borderId="48" xfId="1" applyFont="1" applyFill="1" applyBorder="1" applyAlignment="1">
      <alignment horizontal="left" vertical="top" wrapText="1"/>
    </xf>
    <xf numFmtId="0" fontId="5" fillId="0" borderId="49" xfId="1" applyFont="1" applyBorder="1"/>
    <xf numFmtId="0" fontId="5" fillId="0" borderId="50" xfId="1" applyFont="1" applyBorder="1"/>
    <xf numFmtId="0" fontId="5" fillId="0" borderId="16" xfId="1" applyFont="1" applyBorder="1"/>
    <xf numFmtId="0" fontId="1" fillId="0" borderId="0" xfId="1" applyFont="1" applyBorder="1" applyAlignment="1"/>
    <xf numFmtId="0" fontId="5" fillId="0" borderId="0" xfId="1" applyFont="1" applyBorder="1"/>
    <xf numFmtId="0" fontId="5" fillId="0" borderId="23" xfId="1" applyFont="1" applyBorder="1"/>
    <xf numFmtId="0" fontId="5" fillId="0" borderId="24" xfId="1" applyFont="1" applyBorder="1"/>
    <xf numFmtId="0" fontId="9" fillId="2" borderId="66" xfId="1" applyFont="1" applyFill="1" applyBorder="1" applyAlignment="1">
      <alignment horizontal="center"/>
    </xf>
    <xf numFmtId="0" fontId="5" fillId="0" borderId="68" xfId="1" applyFont="1" applyBorder="1"/>
    <xf numFmtId="0" fontId="6" fillId="2" borderId="67" xfId="1" applyFont="1" applyFill="1" applyBorder="1" applyAlignment="1">
      <alignment horizontal="center" wrapText="1"/>
    </xf>
    <xf numFmtId="0" fontId="5" fillId="0" borderId="69" xfId="1" applyFont="1" applyBorder="1"/>
    <xf numFmtId="0" fontId="5" fillId="0" borderId="54" xfId="1" applyFont="1" applyBorder="1"/>
    <xf numFmtId="0" fontId="6" fillId="2" borderId="67" xfId="1" applyFont="1" applyFill="1" applyBorder="1" applyAlignment="1">
      <alignment horizontal="center" vertical="center" wrapText="1"/>
    </xf>
    <xf numFmtId="0" fontId="26" fillId="0" borderId="20" xfId="1" applyFont="1" applyBorder="1" applyAlignment="1">
      <alignment horizontal="left" vertical="top" wrapText="1"/>
    </xf>
    <xf numFmtId="0" fontId="25" fillId="0" borderId="18" xfId="1" applyFont="1" applyBorder="1"/>
    <xf numFmtId="0" fontId="25" fillId="0" borderId="70" xfId="1" applyFont="1" applyBorder="1" applyAlignment="1">
      <alignment horizontal="left"/>
    </xf>
    <xf numFmtId="0" fontId="23" fillId="4" borderId="27" xfId="1" applyFont="1" applyFill="1" applyBorder="1" applyAlignment="1">
      <alignment horizontal="left" vertical="center" wrapText="1"/>
    </xf>
    <xf numFmtId="0" fontId="25" fillId="0" borderId="28" xfId="1" applyFont="1" applyBorder="1"/>
    <xf numFmtId="0" fontId="25" fillId="0" borderId="29" xfId="1" applyFont="1" applyBorder="1"/>
    <xf numFmtId="0" fontId="6" fillId="2" borderId="4" xfId="1" applyFont="1" applyFill="1" applyBorder="1" applyAlignment="1">
      <alignment horizontal="center" vertical="top" wrapText="1"/>
    </xf>
    <xf numFmtId="0" fontId="7" fillId="3" borderId="6" xfId="1" applyFont="1" applyFill="1" applyBorder="1" applyAlignment="1">
      <alignment horizontal="left" vertical="center" wrapText="1"/>
    </xf>
    <xf numFmtId="9" fontId="7" fillId="0" borderId="9" xfId="1" applyNumberFormat="1" applyFont="1" applyBorder="1" applyAlignment="1">
      <alignment horizontal="center" vertical="top" wrapText="1"/>
    </xf>
    <xf numFmtId="0" fontId="1" fillId="0" borderId="9" xfId="1" applyFont="1" applyBorder="1"/>
    <xf numFmtId="0" fontId="1" fillId="0" borderId="10" xfId="1" applyFont="1" applyBorder="1"/>
    <xf numFmtId="0" fontId="26" fillId="0" borderId="20" xfId="1" applyFont="1" applyBorder="1" applyAlignment="1">
      <alignment horizontal="left" vertical="top"/>
    </xf>
    <xf numFmtId="9" fontId="26" fillId="0" borderId="72" xfId="1" applyNumberFormat="1" applyFont="1" applyBorder="1" applyAlignment="1">
      <alignment horizontal="center"/>
    </xf>
    <xf numFmtId="0" fontId="25" fillId="0" borderId="52" xfId="1" applyFont="1" applyBorder="1"/>
    <xf numFmtId="0" fontId="26" fillId="0" borderId="60" xfId="1" applyFont="1" applyBorder="1" applyAlignment="1">
      <alignment horizontal="left" vertical="top"/>
    </xf>
    <xf numFmtId="0" fontId="25" fillId="0" borderId="61" xfId="1" applyFont="1" applyBorder="1"/>
    <xf numFmtId="0" fontId="26" fillId="0" borderId="71" xfId="1" applyFont="1" applyBorder="1" applyAlignment="1">
      <alignment horizontal="left"/>
    </xf>
    <xf numFmtId="0" fontId="25" fillId="0" borderId="61" xfId="1" applyFont="1" applyBorder="1" applyAlignment="1">
      <alignment horizontal="left"/>
    </xf>
    <xf numFmtId="0" fontId="25" fillId="0" borderId="62" xfId="1" applyFont="1" applyBorder="1" applyAlignment="1">
      <alignment horizontal="left"/>
    </xf>
    <xf numFmtId="9" fontId="26" fillId="0" borderId="71" xfId="1" applyNumberFormat="1" applyFont="1" applyBorder="1" applyAlignment="1">
      <alignment horizontal="center"/>
    </xf>
    <xf numFmtId="0" fontId="25" fillId="0" borderId="62" xfId="1" applyFont="1" applyBorder="1"/>
    <xf numFmtId="0" fontId="26" fillId="0" borderId="70" xfId="1" applyFont="1" applyBorder="1" applyAlignment="1">
      <alignment horizontal="left"/>
    </xf>
    <xf numFmtId="0" fontId="26" fillId="0" borderId="9" xfId="1" applyFont="1" applyBorder="1" applyAlignment="1">
      <alignment horizontal="left"/>
    </xf>
    <xf numFmtId="0" fontId="26" fillId="0" borderId="56" xfId="1" applyFont="1" applyBorder="1" applyAlignment="1">
      <alignment horizontal="left"/>
    </xf>
    <xf numFmtId="9" fontId="26" fillId="0" borderId="72" xfId="1" applyNumberFormat="1" applyFont="1" applyBorder="1" applyAlignment="1">
      <alignment horizontal="center" wrapText="1"/>
    </xf>
    <xf numFmtId="0" fontId="26" fillId="0" borderId="9" xfId="1" applyFont="1" applyBorder="1" applyAlignment="1">
      <alignment horizontal="left" wrapText="1"/>
    </xf>
    <xf numFmtId="0" fontId="26" fillId="0" borderId="56" xfId="1" applyFont="1" applyBorder="1" applyAlignment="1">
      <alignment horizontal="left" wrapText="1"/>
    </xf>
    <xf numFmtId="0" fontId="5" fillId="0" borderId="15" xfId="1" applyFont="1" applyBorder="1"/>
    <xf numFmtId="0" fontId="7" fillId="0" borderId="14" xfId="1" applyFont="1" applyBorder="1" applyAlignment="1">
      <alignment horizontal="center" vertical="top" wrapText="1"/>
    </xf>
    <xf numFmtId="0" fontId="5" fillId="0" borderId="14" xfId="1" applyFont="1" applyBorder="1"/>
    <xf numFmtId="0" fontId="7" fillId="5" borderId="30" xfId="1" applyFont="1" applyFill="1" applyBorder="1" applyAlignment="1">
      <alignment horizontal="center" vertical="center"/>
    </xf>
    <xf numFmtId="0" fontId="5" fillId="0" borderId="31" xfId="1" applyFont="1" applyBorder="1"/>
    <xf numFmtId="0" fontId="7" fillId="5" borderId="30" xfId="1" applyFont="1" applyFill="1" applyBorder="1" applyAlignment="1">
      <alignment horizontal="center" vertical="top"/>
    </xf>
    <xf numFmtId="0" fontId="7" fillId="5" borderId="27" xfId="1" applyFont="1" applyFill="1" applyBorder="1" applyAlignment="1">
      <alignment horizontal="center" vertical="top" wrapText="1"/>
    </xf>
    <xf numFmtId="0" fontId="5" fillId="0" borderId="28" xfId="1" applyFont="1" applyBorder="1"/>
    <xf numFmtId="0" fontId="7" fillId="5" borderId="27" xfId="1" applyFont="1" applyFill="1" applyBorder="1" applyAlignment="1">
      <alignment horizontal="center"/>
    </xf>
    <xf numFmtId="0" fontId="5" fillId="0" borderId="29" xfId="1" applyFont="1" applyBorder="1"/>
    <xf numFmtId="0" fontId="7" fillId="6" borderId="1" xfId="1" applyFont="1" applyFill="1" applyBorder="1" applyAlignment="1">
      <alignment horizontal="center" wrapText="1"/>
    </xf>
    <xf numFmtId="0" fontId="7" fillId="6" borderId="3" xfId="1" applyFont="1" applyFill="1" applyBorder="1" applyAlignment="1">
      <alignment horizontal="center" wrapText="1"/>
    </xf>
    <xf numFmtId="0" fontId="14" fillId="0" borderId="39" xfId="1" applyFont="1" applyBorder="1" applyAlignment="1">
      <alignment horizontal="center" vertical="center"/>
    </xf>
    <xf numFmtId="0" fontId="14" fillId="0" borderId="42" xfId="1" applyFont="1" applyBorder="1" applyAlignment="1">
      <alignment horizontal="center" vertical="center"/>
    </xf>
    <xf numFmtId="0" fontId="14" fillId="3" borderId="6" xfId="1" applyFont="1" applyFill="1" applyBorder="1" applyAlignment="1">
      <alignment horizontal="left" vertical="center" wrapText="1"/>
    </xf>
    <xf numFmtId="0" fontId="14" fillId="0" borderId="9" xfId="1" applyFont="1" applyBorder="1" applyAlignment="1">
      <alignment horizontal="center" vertical="top" wrapText="1"/>
    </xf>
    <xf numFmtId="0" fontId="14" fillId="3" borderId="11" xfId="1" applyFont="1" applyFill="1" applyBorder="1" applyAlignment="1">
      <alignment horizontal="left" vertical="center" wrapText="1"/>
    </xf>
    <xf numFmtId="9" fontId="14" fillId="0" borderId="14" xfId="1" applyNumberFormat="1" applyFont="1" applyBorder="1" applyAlignment="1">
      <alignment horizontal="center" vertical="top" wrapText="1"/>
    </xf>
    <xf numFmtId="0" fontId="1" fillId="0" borderId="14" xfId="1" applyFont="1" applyBorder="1"/>
    <xf numFmtId="0" fontId="1" fillId="0" borderId="15" xfId="1" applyFont="1" applyBorder="1"/>
    <xf numFmtId="0" fontId="7" fillId="4" borderId="17" xfId="1" applyFont="1" applyFill="1" applyBorder="1" applyAlignment="1">
      <alignment horizontal="center" vertical="center" wrapText="1"/>
    </xf>
    <xf numFmtId="0" fontId="5" fillId="0" borderId="18" xfId="1" applyFont="1" applyBorder="1"/>
    <xf numFmtId="0" fontId="5" fillId="0" borderId="19" xfId="1" applyFont="1" applyBorder="1"/>
    <xf numFmtId="0" fontId="7" fillId="4" borderId="20" xfId="1" applyFont="1" applyFill="1" applyBorder="1" applyAlignment="1">
      <alignment horizontal="center" vertical="center" wrapText="1"/>
    </xf>
    <xf numFmtId="0" fontId="5" fillId="0" borderId="21" xfId="1" applyFont="1" applyBorder="1"/>
    <xf numFmtId="0" fontId="14" fillId="0" borderId="40" xfId="1" applyFont="1" applyBorder="1" applyAlignment="1">
      <alignment horizontal="left" vertical="top" wrapText="1"/>
    </xf>
    <xf numFmtId="0" fontId="1" fillId="0" borderId="40" xfId="1" applyFont="1" applyBorder="1"/>
    <xf numFmtId="0" fontId="1" fillId="0" borderId="41" xfId="1" applyFont="1" applyBorder="1"/>
    <xf numFmtId="0" fontId="14" fillId="0" borderId="34" xfId="1" applyFont="1" applyBorder="1" applyAlignment="1">
      <alignment horizontal="left" vertical="top" wrapText="1"/>
    </xf>
    <xf numFmtId="0" fontId="1" fillId="0" borderId="34" xfId="1" applyFont="1" applyBorder="1"/>
    <xf numFmtId="0" fontId="1" fillId="0" borderId="43" xfId="1" applyFont="1" applyBorder="1"/>
    <xf numFmtId="0" fontId="15" fillId="0" borderId="34" xfId="0" applyFont="1" applyBorder="1" applyAlignment="1">
      <alignment vertical="top" wrapText="1"/>
    </xf>
    <xf numFmtId="0" fontId="5" fillId="0" borderId="34" xfId="0" applyFont="1" applyBorder="1"/>
    <xf numFmtId="0" fontId="5" fillId="0" borderId="43" xfId="0" applyFont="1" applyBorder="1"/>
    <xf numFmtId="0" fontId="15" fillId="0" borderId="34" xfId="1" applyFont="1" applyBorder="1" applyAlignment="1">
      <alignment horizontal="left" vertical="top" wrapText="1"/>
    </xf>
    <xf numFmtId="0" fontId="5" fillId="0" borderId="34" xfId="1" applyFont="1" applyBorder="1"/>
    <xf numFmtId="0" fontId="5" fillId="0" borderId="43" xfId="1" applyFont="1" applyBorder="1"/>
    <xf numFmtId="0" fontId="15" fillId="0" borderId="34" xfId="1" applyFont="1" applyBorder="1" applyAlignment="1">
      <alignment vertical="top" wrapText="1"/>
    </xf>
    <xf numFmtId="0" fontId="15" fillId="0" borderId="45" xfId="1" applyFont="1" applyBorder="1" applyAlignment="1">
      <alignment horizontal="left" vertical="top" wrapText="1"/>
    </xf>
    <xf numFmtId="0" fontId="5" fillId="0" borderId="45" xfId="1" applyFont="1" applyBorder="1"/>
    <xf numFmtId="0" fontId="5" fillId="0" borderId="46" xfId="1" applyFont="1" applyBorder="1"/>
    <xf numFmtId="0" fontId="14" fillId="0" borderId="34" xfId="1" applyFont="1" applyBorder="1" applyAlignment="1">
      <alignment vertical="top" wrapText="1"/>
    </xf>
    <xf numFmtId="0" fontId="15" fillId="0" borderId="43" xfId="1" applyFont="1" applyBorder="1" applyAlignment="1">
      <alignment horizontal="left" vertical="top" wrapText="1"/>
    </xf>
    <xf numFmtId="0" fontId="14" fillId="0" borderId="42" xfId="1" applyFont="1" applyBorder="1" applyAlignment="1">
      <alignment horizontal="left" vertical="center"/>
    </xf>
    <xf numFmtId="0" fontId="5" fillId="0" borderId="42" xfId="1" applyFont="1" applyBorder="1"/>
    <xf numFmtId="0" fontId="5" fillId="0" borderId="34" xfId="0" applyFont="1" applyBorder="1" applyAlignment="1">
      <alignment horizontal="left" vertical="top" wrapText="1"/>
    </xf>
    <xf numFmtId="0" fontId="5" fillId="0" borderId="43" xfId="0" applyFont="1" applyBorder="1" applyAlignment="1">
      <alignment horizontal="left" vertical="top" wrapText="1"/>
    </xf>
    <xf numFmtId="0" fontId="5" fillId="0" borderId="34" xfId="0" applyFont="1" applyBorder="1" applyAlignment="1">
      <alignment horizontal="left" vertical="top"/>
    </xf>
    <xf numFmtId="0" fontId="14" fillId="0" borderId="42" xfId="1" applyFont="1" applyBorder="1" applyAlignment="1">
      <alignment horizontal="center" vertical="center" wrapText="1"/>
    </xf>
    <xf numFmtId="0" fontId="14" fillId="0" borderId="44" xfId="1" applyFont="1" applyBorder="1" applyAlignment="1">
      <alignment horizontal="center" vertical="center" wrapText="1"/>
    </xf>
    <xf numFmtId="0" fontId="14" fillId="4" borderId="17" xfId="1" applyFont="1" applyFill="1" applyBorder="1" applyAlignment="1">
      <alignment horizontal="center" vertical="center" wrapText="1"/>
    </xf>
    <xf numFmtId="0" fontId="14" fillId="4" borderId="20" xfId="1" applyFont="1" applyFill="1" applyBorder="1" applyAlignment="1">
      <alignment horizontal="center" vertical="center" wrapText="1"/>
    </xf>
    <xf numFmtId="0" fontId="14" fillId="0" borderId="39" xfId="1" applyFont="1" applyBorder="1" applyAlignment="1">
      <alignment horizontal="left" vertical="center"/>
    </xf>
    <xf numFmtId="0" fontId="15" fillId="0" borderId="40" xfId="1" applyFont="1" applyBorder="1" applyAlignment="1">
      <alignment horizontal="left" vertical="top" wrapText="1"/>
    </xf>
    <xf numFmtId="0" fontId="5" fillId="0" borderId="40" xfId="1" applyFont="1" applyBorder="1"/>
    <xf numFmtId="0" fontId="5" fillId="0" borderId="41" xfId="1" applyFont="1" applyBorder="1"/>
    <xf numFmtId="0" fontId="14" fillId="5" borderId="30" xfId="1" applyFont="1" applyFill="1" applyBorder="1" applyAlignment="1">
      <alignment horizontal="center" vertical="center"/>
    </xf>
    <xf numFmtId="0" fontId="14" fillId="5" borderId="30" xfId="1" applyFont="1" applyFill="1" applyBorder="1" applyAlignment="1">
      <alignment horizontal="center" vertical="top"/>
    </xf>
    <xf numFmtId="0" fontId="14" fillId="5" borderId="27" xfId="1" applyFont="1" applyFill="1" applyBorder="1" applyAlignment="1">
      <alignment horizontal="center" vertical="top" wrapText="1"/>
    </xf>
    <xf numFmtId="0" fontId="14" fillId="5" borderId="27" xfId="1" applyFont="1" applyFill="1" applyBorder="1" applyAlignment="1">
      <alignment horizontal="center"/>
    </xf>
    <xf numFmtId="0" fontId="14" fillId="6" borderId="1" xfId="1" applyFont="1" applyFill="1" applyBorder="1" applyAlignment="1">
      <alignment horizontal="center" wrapText="1"/>
    </xf>
    <xf numFmtId="0" fontId="14" fillId="6" borderId="3" xfId="1" applyFont="1" applyFill="1" applyBorder="1" applyAlignment="1">
      <alignment horizontal="center" wrapText="1"/>
    </xf>
    <xf numFmtId="0" fontId="16" fillId="0" borderId="0" xfId="1" applyFont="1" applyAlignment="1">
      <alignment horizontal="left" wrapText="1"/>
    </xf>
    <xf numFmtId="0" fontId="17" fillId="2" borderId="1" xfId="1" applyFont="1" applyFill="1" applyBorder="1" applyAlignment="1">
      <alignment horizontal="left" vertical="center" wrapText="1"/>
    </xf>
    <xf numFmtId="0" fontId="17" fillId="2" borderId="4" xfId="1" applyFont="1" applyFill="1" applyBorder="1" applyAlignment="1">
      <alignment horizontal="center" vertical="top" wrapText="1"/>
    </xf>
    <xf numFmtId="0" fontId="4" fillId="2" borderId="4" xfId="1" applyFont="1" applyFill="1" applyBorder="1" applyAlignment="1">
      <alignment horizontal="center" vertical="top" wrapText="1"/>
    </xf>
    <xf numFmtId="0" fontId="7" fillId="0" borderId="9" xfId="1" applyFont="1" applyBorder="1" applyAlignment="1">
      <alignment horizontal="center" vertical="top" wrapText="1"/>
    </xf>
    <xf numFmtId="0" fontId="23" fillId="0" borderId="63" xfId="1" applyFont="1" applyBorder="1" applyAlignment="1">
      <alignment horizontal="left" vertical="top" wrapText="1"/>
    </xf>
    <xf numFmtId="0" fontId="23" fillId="0" borderId="64" xfId="1" applyFont="1" applyBorder="1" applyAlignment="1">
      <alignment horizontal="left" vertical="top" wrapText="1"/>
    </xf>
    <xf numFmtId="0" fontId="23" fillId="0" borderId="65" xfId="1" applyFont="1" applyBorder="1" applyAlignment="1">
      <alignment horizontal="left" vertical="top" wrapText="1"/>
    </xf>
    <xf numFmtId="0" fontId="14" fillId="7" borderId="34" xfId="0" applyFont="1" applyFill="1" applyBorder="1" applyAlignment="1">
      <alignment horizontal="left" vertical="top" wrapText="1"/>
    </xf>
    <xf numFmtId="0" fontId="14" fillId="0" borderId="43" xfId="0" applyFont="1" applyBorder="1" applyAlignment="1">
      <alignment horizontal="left" vertical="top" wrapText="1"/>
    </xf>
    <xf numFmtId="0" fontId="1" fillId="0" borderId="34" xfId="0" applyFont="1" applyBorder="1"/>
    <xf numFmtId="0" fontId="1" fillId="0" borderId="43" xfId="0" applyFont="1" applyBorder="1"/>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4" fillId="0" borderId="38" xfId="0" applyFont="1" applyBorder="1" applyAlignment="1">
      <alignment horizontal="left" vertical="top" wrapText="1"/>
    </xf>
    <xf numFmtId="0" fontId="14" fillId="0" borderId="45" xfId="1" applyFont="1" applyBorder="1" applyAlignment="1">
      <alignment vertical="top" wrapText="1"/>
    </xf>
    <xf numFmtId="0" fontId="14" fillId="0" borderId="42" xfId="1" applyFont="1" applyBorder="1" applyAlignment="1">
      <alignment horizontal="left" vertical="center" wrapText="1"/>
    </xf>
    <xf numFmtId="0" fontId="14" fillId="0" borderId="44" xfId="1" applyFont="1" applyBorder="1" applyAlignment="1">
      <alignment horizontal="left" vertical="center" wrapText="1"/>
    </xf>
    <xf numFmtId="0" fontId="7" fillId="9" borderId="6" xfId="1" applyFont="1" applyFill="1" applyBorder="1" applyAlignment="1">
      <alignment horizontal="left" vertical="center" wrapText="1"/>
    </xf>
    <xf numFmtId="0" fontId="1" fillId="10" borderId="10" xfId="1" applyFont="1" applyFill="1" applyBorder="1"/>
    <xf numFmtId="0" fontId="21" fillId="0" borderId="9" xfId="1" applyFont="1" applyBorder="1" applyAlignment="1">
      <alignment horizontal="center" vertical="top" wrapText="1"/>
    </xf>
    <xf numFmtId="0" fontId="7" fillId="9" borderId="11" xfId="1" applyFont="1" applyFill="1" applyBorder="1" applyAlignment="1">
      <alignment horizontal="left" vertical="center" wrapText="1"/>
    </xf>
    <xf numFmtId="0" fontId="1" fillId="10" borderId="15" xfId="1" applyFont="1" applyFill="1" applyBorder="1"/>
    <xf numFmtId="0" fontId="14" fillId="0" borderId="43" xfId="1" applyFont="1" applyBorder="1" applyAlignment="1">
      <alignment horizontal="left" vertical="top" wrapText="1"/>
    </xf>
    <xf numFmtId="0" fontId="14" fillId="0" borderId="46" xfId="1" applyFont="1" applyBorder="1" applyAlignment="1">
      <alignment vertical="top" wrapText="1"/>
    </xf>
    <xf numFmtId="0" fontId="15" fillId="0" borderId="46" xfId="1" applyFont="1" applyBorder="1" applyAlignment="1">
      <alignment horizontal="left" vertical="top" wrapText="1"/>
    </xf>
    <xf numFmtId="0" fontId="14" fillId="0" borderId="44" xfId="1" applyFont="1" applyBorder="1" applyAlignment="1">
      <alignment horizontal="left" vertical="center"/>
    </xf>
    <xf numFmtId="0" fontId="23" fillId="0" borderId="45" xfId="1" applyFont="1" applyBorder="1" applyAlignment="1">
      <alignment horizontal="left" vertical="top" wrapText="1"/>
    </xf>
    <xf numFmtId="0" fontId="23" fillId="0" borderId="46" xfId="1" applyFont="1" applyBorder="1" applyAlignment="1">
      <alignment horizontal="left" vertical="top" wrapText="1"/>
    </xf>
    <xf numFmtId="0" fontId="15" fillId="8" borderId="34" xfId="1" applyFont="1" applyFill="1" applyBorder="1" applyAlignment="1">
      <alignment horizontal="left" vertical="top" wrapText="1"/>
    </xf>
    <xf numFmtId="0" fontId="3" fillId="0" borderId="0" xfId="1" applyFont="1" applyAlignment="1">
      <alignment horizontal="left" wrapText="1"/>
    </xf>
    <xf numFmtId="0" fontId="15" fillId="8" borderId="34" xfId="0" applyFont="1" applyFill="1" applyBorder="1" applyAlignment="1">
      <alignment horizontal="left" vertical="top" wrapText="1"/>
    </xf>
    <xf numFmtId="0" fontId="15" fillId="8" borderId="43" xfId="0" applyFont="1" applyFill="1" applyBorder="1" applyAlignment="1">
      <alignment horizontal="left" vertical="top" wrapText="1"/>
    </xf>
    <xf numFmtId="0" fontId="7" fillId="0" borderId="39" xfId="1" applyFont="1" applyBorder="1" applyAlignment="1">
      <alignment horizontal="left" vertical="center"/>
    </xf>
    <xf numFmtId="0" fontId="7" fillId="0" borderId="42" xfId="1" applyFont="1" applyBorder="1" applyAlignment="1">
      <alignment horizontal="left" vertical="center"/>
    </xf>
    <xf numFmtId="0" fontId="1" fillId="0" borderId="42" xfId="1" applyFont="1" applyBorder="1" applyAlignment="1">
      <alignment vertical="center"/>
    </xf>
    <xf numFmtId="0" fontId="28" fillId="15" borderId="77" xfId="0" applyFont="1" applyFill="1" applyBorder="1" applyAlignment="1">
      <alignment horizontal="center" vertical="center" wrapText="1"/>
    </xf>
    <xf numFmtId="0" fontId="28" fillId="15" borderId="78" xfId="0" applyFont="1" applyFill="1" applyBorder="1" applyAlignment="1">
      <alignment horizontal="center" vertical="center" wrapText="1"/>
    </xf>
    <xf numFmtId="0" fontId="28" fillId="15" borderId="82" xfId="0" applyFont="1" applyFill="1" applyBorder="1" applyAlignment="1">
      <alignment horizontal="center" vertical="center" wrapText="1"/>
    </xf>
    <xf numFmtId="0" fontId="28" fillId="15" borderId="39" xfId="0" applyFont="1" applyFill="1" applyBorder="1" applyAlignment="1">
      <alignment horizontal="center" vertical="center"/>
    </xf>
    <xf numFmtId="0" fontId="28" fillId="15" borderId="42" xfId="0" applyFont="1" applyFill="1" applyBorder="1" applyAlignment="1">
      <alignment horizontal="center" vertical="center"/>
    </xf>
    <xf numFmtId="0" fontId="28" fillId="15" borderId="79" xfId="0" applyFont="1" applyFill="1" applyBorder="1" applyAlignment="1">
      <alignment horizontal="center" vertical="center"/>
    </xf>
    <xf numFmtId="0" fontId="28" fillId="15" borderId="83" xfId="0" applyFont="1" applyFill="1" applyBorder="1" applyAlignment="1">
      <alignment horizontal="center" vertical="center"/>
    </xf>
    <xf numFmtId="0" fontId="43" fillId="15" borderId="39" xfId="0" applyFont="1" applyFill="1" applyBorder="1" applyAlignment="1">
      <alignment horizontal="center" vertical="center"/>
    </xf>
    <xf numFmtId="0" fontId="43" fillId="15" borderId="42" xfId="0" applyFont="1" applyFill="1" applyBorder="1" applyAlignment="1">
      <alignment horizontal="center" vertical="center"/>
    </xf>
    <xf numFmtId="0" fontId="28" fillId="13" borderId="49" xfId="0" applyFont="1" applyFill="1" applyBorder="1" applyAlignment="1">
      <alignment horizontal="center" vertical="center" wrapText="1"/>
    </xf>
    <xf numFmtId="0" fontId="28" fillId="13" borderId="0" xfId="0" applyFont="1" applyFill="1" applyAlignment="1">
      <alignment horizontal="center" vertical="center" wrapText="1"/>
    </xf>
    <xf numFmtId="0" fontId="28" fillId="13" borderId="84" xfId="0" applyFont="1" applyFill="1" applyBorder="1" applyAlignment="1">
      <alignment horizontal="center" vertical="center" wrapText="1"/>
    </xf>
    <xf numFmtId="0" fontId="28" fillId="13" borderId="39" xfId="0" applyFont="1" applyFill="1" applyBorder="1" applyAlignment="1">
      <alignment horizontal="center" vertical="center"/>
    </xf>
    <xf numFmtId="0" fontId="28" fillId="13" borderId="42" xfId="0" applyFont="1" applyFill="1" applyBorder="1" applyAlignment="1">
      <alignment horizontal="center" vertical="center"/>
    </xf>
    <xf numFmtId="0" fontId="28" fillId="13" borderId="79" xfId="0" applyFont="1" applyFill="1" applyBorder="1" applyAlignment="1">
      <alignment horizontal="center" vertical="center"/>
    </xf>
    <xf numFmtId="0" fontId="28" fillId="13" borderId="80" xfId="0" applyFont="1" applyFill="1" applyBorder="1" applyAlignment="1">
      <alignment horizontal="center" vertical="center"/>
    </xf>
    <xf numFmtId="0" fontId="28" fillId="13" borderId="83" xfId="0" applyFont="1" applyFill="1" applyBorder="1" applyAlignment="1">
      <alignment horizontal="center" vertical="center"/>
    </xf>
    <xf numFmtId="44" fontId="37" fillId="12" borderId="68" xfId="3" applyFont="1" applyFill="1" applyBorder="1" applyAlignment="1">
      <alignment horizontal="center" vertical="center" wrapText="1"/>
    </xf>
    <xf numFmtId="44" fontId="37" fillId="12" borderId="75" xfId="3" applyFont="1" applyFill="1" applyBorder="1" applyAlignment="1">
      <alignment horizontal="center" vertical="center" wrapText="1"/>
    </xf>
    <xf numFmtId="44" fontId="37" fillId="12" borderId="73" xfId="3" applyFont="1" applyFill="1" applyBorder="1" applyAlignment="1">
      <alignment horizontal="center" vertical="center" wrapText="1"/>
    </xf>
    <xf numFmtId="44" fontId="37" fillId="12" borderId="76" xfId="3" applyFont="1" applyFill="1" applyBorder="1" applyAlignment="1">
      <alignment horizontal="center" vertical="center" wrapText="1"/>
    </xf>
    <xf numFmtId="44" fontId="37" fillId="11" borderId="68" xfId="3" applyFont="1" applyFill="1" applyBorder="1" applyAlignment="1">
      <alignment horizontal="center" vertical="center" wrapText="1"/>
    </xf>
    <xf numFmtId="44" fontId="37" fillId="11" borderId="76" xfId="3" applyFont="1" applyFill="1" applyBorder="1" applyAlignment="1">
      <alignment horizontal="center" vertical="center" wrapText="1"/>
    </xf>
    <xf numFmtId="44" fontId="37" fillId="11" borderId="73" xfId="3" applyFont="1" applyFill="1" applyBorder="1" applyAlignment="1">
      <alignment horizontal="center" vertical="center" wrapText="1"/>
    </xf>
    <xf numFmtId="0" fontId="28" fillId="13" borderId="77" xfId="0" applyFont="1" applyFill="1" applyBorder="1" applyAlignment="1">
      <alignment horizontal="center" vertical="center" wrapText="1"/>
    </xf>
    <xf numFmtId="0" fontId="28" fillId="13" borderId="78" xfId="0" applyFont="1" applyFill="1" applyBorder="1" applyAlignment="1">
      <alignment horizontal="center" vertical="center" wrapText="1"/>
    </xf>
    <xf numFmtId="0" fontId="28" fillId="13" borderId="82" xfId="0" applyFont="1" applyFill="1" applyBorder="1" applyAlignment="1">
      <alignment horizontal="center" vertical="center" wrapText="1"/>
    </xf>
    <xf numFmtId="0" fontId="28" fillId="13" borderId="39" xfId="0" applyFont="1" applyFill="1" applyBorder="1" applyAlignment="1">
      <alignment horizontal="center" vertical="center" wrapText="1"/>
    </xf>
    <xf numFmtId="0" fontId="28" fillId="13" borderId="42" xfId="0" applyFont="1" applyFill="1" applyBorder="1" applyAlignment="1">
      <alignment horizontal="center" vertical="center" wrapText="1"/>
    </xf>
    <xf numFmtId="0" fontId="28" fillId="13" borderId="79" xfId="0" applyFont="1" applyFill="1" applyBorder="1" applyAlignment="1">
      <alignment horizontal="center" vertical="center" wrapText="1"/>
    </xf>
    <xf numFmtId="0" fontId="28" fillId="13" borderId="80" xfId="0" applyFont="1" applyFill="1" applyBorder="1" applyAlignment="1">
      <alignment horizontal="center" vertical="center" wrapText="1"/>
    </xf>
    <xf numFmtId="0" fontId="28" fillId="13" borderId="81" xfId="0" applyFont="1" applyFill="1" applyBorder="1" applyAlignment="1">
      <alignment horizontal="center" vertical="center" wrapText="1"/>
    </xf>
    <xf numFmtId="0" fontId="28" fillId="14" borderId="44" xfId="0" applyFont="1" applyFill="1" applyBorder="1" applyAlignment="1">
      <alignment horizontal="right" vertical="center"/>
    </xf>
    <xf numFmtId="0" fontId="28" fillId="14" borderId="45" xfId="0" applyFont="1" applyFill="1" applyBorder="1" applyAlignment="1">
      <alignment horizontal="right" vertical="center"/>
    </xf>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29" fillId="11" borderId="34" xfId="0" applyFont="1" applyFill="1" applyBorder="1" applyAlignment="1">
      <alignment horizontal="center" vertical="center" wrapText="1"/>
    </xf>
    <xf numFmtId="0" fontId="29" fillId="11" borderId="74" xfId="0" applyFont="1" applyFill="1" applyBorder="1" applyAlignment="1">
      <alignment horizontal="center" vertical="center" wrapText="1"/>
    </xf>
    <xf numFmtId="0" fontId="29" fillId="11" borderId="34" xfId="0" applyFont="1" applyFill="1" applyBorder="1" applyAlignment="1">
      <alignment horizontal="center" vertical="center"/>
    </xf>
    <xf numFmtId="0" fontId="29" fillId="11" borderId="74" xfId="0" applyFont="1" applyFill="1" applyBorder="1" applyAlignment="1">
      <alignment horizontal="center" vertical="center"/>
    </xf>
    <xf numFmtId="0" fontId="29" fillId="11" borderId="36" xfId="0" applyFont="1" applyFill="1" applyBorder="1" applyAlignment="1">
      <alignment horizontal="center" vertical="center"/>
    </xf>
    <xf numFmtId="0" fontId="29" fillId="11" borderId="37" xfId="0" applyFont="1" applyFill="1" applyBorder="1" applyAlignment="1">
      <alignment horizontal="center" vertical="center"/>
    </xf>
    <xf numFmtId="0" fontId="29" fillId="11" borderId="38" xfId="0" applyFont="1" applyFill="1" applyBorder="1" applyAlignment="1">
      <alignment horizontal="center" vertical="center"/>
    </xf>
    <xf numFmtId="0" fontId="46" fillId="0" borderId="0" xfId="1" applyFont="1" applyAlignment="1">
      <alignment horizontal="center" vertical="top"/>
    </xf>
    <xf numFmtId="0" fontId="47" fillId="0" borderId="0" xfId="1" applyFont="1" applyAlignment="1">
      <alignment horizontal="center" vertical="center"/>
    </xf>
    <xf numFmtId="0" fontId="48" fillId="0" borderId="0" xfId="1" applyFont="1" applyAlignment="1"/>
    <xf numFmtId="0" fontId="49" fillId="0" borderId="0" xfId="1" applyFont="1" applyAlignment="1">
      <alignment horizontal="center" vertical="center"/>
    </xf>
    <xf numFmtId="0" fontId="50" fillId="0" borderId="0" xfId="1" applyFont="1" applyAlignment="1"/>
  </cellXfs>
  <cellStyles count="4">
    <cellStyle name="Comma" xfId="2" builtinId="3"/>
    <cellStyle name="Currency" xfId="3" builtinId="4"/>
    <cellStyle name="Normal" xfId="0" builtinId="0"/>
    <cellStyle name="Normal 2" xfId="1" xr:uid="{F8032056-5112-0D49-B8E5-BFDC3CD066C8}"/>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Original mapping sheet Banglade-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GAP%20costing_Food_details_14092021-T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GAP%20FS-SP/GAP-FS-SP-Final-6-10-2021/GAP%20costing_Social%20Protection_details_27se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hbuba/Downloads/GAP%20costing_Social%20Protection_details_14092021-T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hbuba/Downloads/WASH_SH%201309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GAP%20FS-SP/GAP-FS-SP-Final-6-10-2021/GAP%20costing_Food_details_2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by Outcome_Food"/>
      <sheetName val="Cost by Intervention_Food"/>
      <sheetName val="Cost by Activity_Food"/>
      <sheetName val=" Breakdown_Food"/>
      <sheetName val="Requiredcostinformation"/>
    </sheetNames>
    <sheetDataSet>
      <sheetData sheetId="0" refreshError="1"/>
      <sheetData sheetId="1" refreshError="1">
        <row r="7">
          <cell r="G7">
            <v>51020000</v>
          </cell>
        </row>
        <row r="13">
          <cell r="G13">
            <v>269104600</v>
          </cell>
        </row>
        <row r="21">
          <cell r="G21">
            <v>800000</v>
          </cell>
        </row>
        <row r="27">
          <cell r="G27">
            <v>1450000</v>
          </cell>
        </row>
        <row r="31">
          <cell r="G31">
            <v>39289000</v>
          </cell>
        </row>
        <row r="35">
          <cell r="G35">
            <v>29115000</v>
          </cell>
        </row>
        <row r="44">
          <cell r="G44">
            <v>27571000</v>
          </cell>
        </row>
        <row r="54">
          <cell r="G54">
            <v>10775000</v>
          </cell>
        </row>
        <row r="56">
          <cell r="G56">
            <v>88799840</v>
          </cell>
        </row>
      </sheetData>
      <sheetData sheetId="2" refreshError="1"/>
      <sheetData sheetId="3" refreshError="1">
        <row r="13">
          <cell r="L13">
            <v>7100</v>
          </cell>
        </row>
        <row r="14">
          <cell r="L14">
            <v>8200</v>
          </cell>
        </row>
        <row r="21">
          <cell r="L21">
            <v>2831.5</v>
          </cell>
        </row>
        <row r="22">
          <cell r="L22">
            <v>1213.5</v>
          </cell>
        </row>
        <row r="23">
          <cell r="L23">
            <v>6150</v>
          </cell>
        </row>
        <row r="24">
          <cell r="L24">
            <v>4439992</v>
          </cell>
        </row>
        <row r="35">
          <cell r="L35">
            <v>350</v>
          </cell>
        </row>
        <row r="43">
          <cell r="L43">
            <v>830</v>
          </cell>
        </row>
        <row r="44">
          <cell r="L44">
            <v>64</v>
          </cell>
        </row>
        <row r="56">
          <cell r="L56">
            <v>9065</v>
          </cell>
        </row>
        <row r="57">
          <cell r="L57">
            <v>7175</v>
          </cell>
        </row>
        <row r="66">
          <cell r="L66">
            <v>6114.5</v>
          </cell>
        </row>
        <row r="67">
          <cell r="L67">
            <v>2633.5</v>
          </cell>
        </row>
        <row r="72">
          <cell r="L72">
            <v>1959.9999999999998</v>
          </cell>
        </row>
        <row r="73">
          <cell r="L73">
            <v>840</v>
          </cell>
        </row>
        <row r="77">
          <cell r="L77">
            <v>4439992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by Outcome_SP"/>
      <sheetName val="Cost by Intervention_SP"/>
      <sheetName val="SP"/>
      <sheetName val="Cost by Activities_SP"/>
      <sheetName val="Cost Breakdown_SP"/>
      <sheetName val="SF breakdown"/>
      <sheetName val="MCB breakdown"/>
      <sheetName val="% of adolescent under pri stude"/>
    </sheetNames>
    <sheetDataSet>
      <sheetData sheetId="0" refreshError="1"/>
      <sheetData sheetId="1" refreshError="1">
        <row r="6">
          <cell r="F6" t="str">
            <v xml:space="preserve">Promote and access of inclusion of nutritious food, including fortified foods, in addition to food grains under the Public Food Distribution System (PFDS) for households with nutritionally vulnerable groups including adolescents and pregnant and lactating women </v>
          </cell>
          <cell r="G6">
            <v>8198770140.1499367</v>
          </cell>
        </row>
        <row r="8">
          <cell r="F8" t="str">
            <v xml:space="preserve">Integrate SBCC on nutrition, WASH and food hygiene and nutrition training in social protection safety nets </v>
          </cell>
          <cell r="G8">
            <v>61362500</v>
          </cell>
        </row>
        <row r="11">
          <cell r="G11">
            <v>91392480</v>
          </cell>
        </row>
        <row r="12">
          <cell r="G12">
            <v>76663980</v>
          </cell>
        </row>
        <row r="14">
          <cell r="G14">
            <v>3655951560</v>
          </cell>
        </row>
        <row r="17">
          <cell r="G17">
            <v>122304900</v>
          </cell>
        </row>
        <row r="19">
          <cell r="G19">
            <v>430227380</v>
          </cell>
        </row>
        <row r="21">
          <cell r="G21">
            <v>86318000</v>
          </cell>
        </row>
        <row r="24">
          <cell r="G24">
            <v>13129350</v>
          </cell>
        </row>
        <row r="26">
          <cell r="G26">
            <v>40000000</v>
          </cell>
        </row>
        <row r="35">
          <cell r="G35">
            <v>17137500</v>
          </cell>
        </row>
        <row r="37">
          <cell r="G37">
            <v>1275000</v>
          </cell>
        </row>
        <row r="39">
          <cell r="F39" t="str">
            <v xml:space="preserve"> Support  SBCC and access to safety net beneficiaries to increased consumption of healthy diets of young children, in particular good IYCF practices both in emergency and non emergency setting</v>
          </cell>
          <cell r="G39">
            <v>11686367630.063274</v>
          </cell>
        </row>
        <row r="44">
          <cell r="G44">
            <v>1062500</v>
          </cell>
        </row>
        <row r="45">
          <cell r="G45">
            <v>1912500</v>
          </cell>
        </row>
        <row r="52">
          <cell r="G52">
            <v>16400000</v>
          </cell>
        </row>
      </sheetData>
      <sheetData sheetId="2" refreshError="1"/>
      <sheetData sheetId="3" refreshError="1">
        <row r="6">
          <cell r="F6" t="str">
            <v xml:space="preserve">Promote and access of inclusion of nutritious food, including fortified foods, in addition to food grains under the PFDS for households with nutritionally vulnerable groups including adolescents and pregnant and lactating women </v>
          </cell>
        </row>
        <row r="7">
          <cell r="W7">
            <v>853656.19376561837</v>
          </cell>
        </row>
        <row r="9">
          <cell r="W9">
            <v>5125</v>
          </cell>
        </row>
        <row r="10">
          <cell r="W10">
            <v>205</v>
          </cell>
        </row>
        <row r="15">
          <cell r="W15">
            <v>1216579.5</v>
          </cell>
        </row>
        <row r="16">
          <cell r="W16">
            <v>296514</v>
          </cell>
        </row>
      </sheetData>
      <sheetData sheetId="4" refreshError="1"/>
      <sheetData sheetId="5" refreshError="1"/>
      <sheetData sheetId="6" refreshError="1">
        <row r="17">
          <cell r="I17">
            <v>1217050.8677149245</v>
          </cell>
        </row>
        <row r="18">
          <cell r="I18">
            <v>2070707.0614805429</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by Outcome_SP"/>
      <sheetName val="Cost by Intervention_SP"/>
      <sheetName val="Cost by Activity_SP"/>
      <sheetName val="SP"/>
      <sheetName val="Cost Breakdown_SP"/>
    </sheetNames>
    <sheetDataSet>
      <sheetData sheetId="0" refreshError="1"/>
      <sheetData sheetId="1" refreshError="1"/>
      <sheetData sheetId="2" refreshError="1">
        <row r="6">
          <cell r="L6">
            <v>740</v>
          </cell>
        </row>
        <row r="14">
          <cell r="I14">
            <v>2258</v>
          </cell>
        </row>
        <row r="15">
          <cell r="L15">
            <v>2050</v>
          </cell>
        </row>
        <row r="16">
          <cell r="I16">
            <v>2259</v>
          </cell>
        </row>
        <row r="17">
          <cell r="I17">
            <v>615</v>
          </cell>
        </row>
        <row r="20">
          <cell r="I20">
            <v>30</v>
          </cell>
        </row>
        <row r="21">
          <cell r="I21">
            <v>806866</v>
          </cell>
        </row>
        <row r="22">
          <cell r="I22">
            <v>806866</v>
          </cell>
        </row>
        <row r="23">
          <cell r="I23">
            <v>205</v>
          </cell>
        </row>
        <row r="26">
          <cell r="I26">
            <v>418200</v>
          </cell>
        </row>
        <row r="28">
          <cell r="I28">
            <v>7190</v>
          </cell>
        </row>
        <row r="36">
          <cell r="L36">
            <v>1</v>
          </cell>
        </row>
        <row r="38">
          <cell r="L38">
            <v>1</v>
          </cell>
        </row>
        <row r="39">
          <cell r="L39">
            <v>1040</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or UNICEF"/>
      <sheetName val="WASH_MAIN"/>
      <sheetName val="For UN agencies"/>
      <sheetName val="WASH from Unicef"/>
      <sheetName val="WASH_old"/>
      <sheetName val="Other"/>
      <sheetName val="GAP"/>
    </sheetNames>
    <sheetDataSet>
      <sheetData sheetId="0" refreshError="1"/>
      <sheetData sheetId="1" refreshError="1"/>
      <sheetData sheetId="2" refreshError="1">
        <row r="7">
          <cell r="A7" t="str">
            <v>Outcome 1: Reduced low birthweight by improving maternal nutrition</v>
          </cell>
        </row>
        <row r="12">
          <cell r="A12" t="str">
            <v xml:space="preserve">Outcome 2: Improved child health by improving access to primary health care, water, sanitation and hygiene services and enhanced food safety </v>
          </cell>
        </row>
        <row r="35">
          <cell r="A35" t="str">
            <v xml:space="preserve">Outcome 3: Improved infant and young child feeding by improving breastfeeding practices and children's diets in the first years of life </v>
          </cell>
        </row>
        <row r="37">
          <cell r="A37" t="str">
            <v>Outcome 4: Improved treatment of children with wasting by strengthening health systems and integrating treatment into routine primary health services</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by Outcome_Food"/>
      <sheetName val="Cost by Intervention_Food"/>
      <sheetName val="Cost by Activity_Food"/>
      <sheetName val=" Breakdown_Food"/>
      <sheetName val="Requiredcostinformation"/>
    </sheetNames>
    <sheetDataSet>
      <sheetData sheetId="0" refreshError="1"/>
      <sheetData sheetId="1" refreshError="1">
        <row r="25">
          <cell r="E25">
            <v>27880000</v>
          </cell>
        </row>
      </sheetData>
      <sheetData sheetId="2" refreshError="1"/>
      <sheetData sheetId="3" refreshError="1">
        <row r="39">
          <cell r="L39">
            <v>18450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85E6-3719-F244-BDFD-6C99EFD74F9F}">
  <sheetPr>
    <tabColor rgb="FF002060"/>
  </sheetPr>
  <dimension ref="A1:Y966"/>
  <sheetViews>
    <sheetView showGridLines="0" tabSelected="1" zoomScale="84" zoomScaleNormal="84" workbookViewId="0">
      <selection activeCell="B3" sqref="B3:M3"/>
    </sheetView>
  </sheetViews>
  <sheetFormatPr baseColWidth="10" defaultColWidth="13.1640625" defaultRowHeight="15" customHeight="1"/>
  <cols>
    <col min="1" max="1" width="5.83203125" style="21" bestFit="1" customWidth="1"/>
    <col min="2" max="2" width="12.5" style="21" customWidth="1"/>
    <col min="3" max="3" width="54" style="21" customWidth="1"/>
    <col min="4" max="4" width="46.83203125" style="21" customWidth="1"/>
    <col min="5" max="5" width="16.6640625" style="21" customWidth="1"/>
    <col min="6" max="6" width="12.6640625" style="21" customWidth="1"/>
    <col min="7" max="7" width="12.5" style="21" customWidth="1"/>
    <col min="8" max="8" width="10.33203125" style="21" customWidth="1"/>
    <col min="9" max="10" width="16.33203125" style="21" customWidth="1"/>
    <col min="11" max="11" width="19.83203125" style="21" customWidth="1"/>
    <col min="12" max="12" width="22" style="21" customWidth="1"/>
    <col min="13" max="13" width="23" style="21" customWidth="1"/>
    <col min="14" max="25" width="12.5" style="21" customWidth="1"/>
    <col min="26" max="16384" width="13.1640625" style="21"/>
  </cols>
  <sheetData>
    <row r="1" spans="1:25" ht="16">
      <c r="C1" s="1"/>
      <c r="D1" s="1"/>
      <c r="E1" s="1"/>
      <c r="F1" s="1"/>
    </row>
    <row r="2" spans="1:25" ht="16">
      <c r="C2" s="1"/>
      <c r="D2" s="1"/>
      <c r="E2" s="1"/>
      <c r="F2" s="1"/>
    </row>
    <row r="3" spans="1:25" ht="45">
      <c r="B3" s="433" t="s">
        <v>0</v>
      </c>
      <c r="C3" s="434"/>
      <c r="D3" s="434"/>
      <c r="E3" s="434"/>
      <c r="F3" s="434"/>
      <c r="G3" s="434"/>
      <c r="H3" s="434"/>
      <c r="I3" s="434"/>
      <c r="J3" s="434"/>
      <c r="K3" s="434"/>
      <c r="L3" s="434"/>
      <c r="M3" s="434"/>
    </row>
    <row r="4" spans="1:25" ht="33">
      <c r="B4" s="431" t="s">
        <v>1</v>
      </c>
      <c r="C4" s="432"/>
      <c r="D4" s="432"/>
      <c r="E4" s="432"/>
      <c r="F4" s="432"/>
      <c r="G4" s="432"/>
      <c r="H4" s="432"/>
      <c r="I4" s="432"/>
      <c r="J4" s="432"/>
      <c r="K4" s="432"/>
      <c r="L4" s="432"/>
      <c r="M4" s="432"/>
    </row>
    <row r="5" spans="1:25" ht="24" customHeight="1">
      <c r="B5" s="430" t="s">
        <v>2</v>
      </c>
      <c r="C5" s="430"/>
      <c r="D5" s="430"/>
      <c r="E5" s="430"/>
      <c r="F5" s="430"/>
      <c r="G5" s="430"/>
      <c r="H5" s="430"/>
      <c r="I5" s="430"/>
      <c r="J5" s="430"/>
      <c r="K5" s="430"/>
      <c r="L5" s="430"/>
      <c r="M5" s="430"/>
    </row>
    <row r="6" spans="1:25" ht="15.75" customHeight="1">
      <c r="C6" s="1"/>
      <c r="D6" s="1"/>
      <c r="E6" s="1"/>
      <c r="F6" s="1"/>
    </row>
    <row r="7" spans="1:25" ht="15.75" customHeight="1">
      <c r="B7" s="2" t="s">
        <v>3</v>
      </c>
      <c r="C7" s="1"/>
      <c r="D7" s="1"/>
      <c r="E7" s="1"/>
      <c r="F7" s="1"/>
    </row>
    <row r="8" spans="1:25" ht="15.75" customHeight="1" thickBot="1">
      <c r="C8" s="1"/>
      <c r="D8" s="1"/>
      <c r="E8" s="1"/>
      <c r="F8" s="1"/>
    </row>
    <row r="9" spans="1:25" ht="27" customHeight="1">
      <c r="B9" s="218" t="s">
        <v>4</v>
      </c>
      <c r="C9" s="219"/>
      <c r="D9" s="220" t="s">
        <v>5</v>
      </c>
      <c r="E9" s="221"/>
      <c r="F9" s="221"/>
      <c r="G9" s="221"/>
      <c r="H9" s="221"/>
      <c r="I9" s="221"/>
      <c r="J9" s="221"/>
      <c r="K9" s="221"/>
      <c r="L9" s="221"/>
      <c r="M9" s="222"/>
    </row>
    <row r="10" spans="1:25" ht="31.5" customHeight="1">
      <c r="B10" s="223" t="s">
        <v>6</v>
      </c>
      <c r="C10" s="224"/>
      <c r="D10" s="225" t="s">
        <v>7</v>
      </c>
      <c r="E10" s="226"/>
      <c r="F10" s="226"/>
      <c r="G10" s="226"/>
      <c r="H10" s="226"/>
      <c r="I10" s="226"/>
      <c r="J10" s="226"/>
      <c r="K10" s="226"/>
      <c r="L10" s="226"/>
      <c r="M10" s="227"/>
    </row>
    <row r="11" spans="1:25" ht="30.75" customHeight="1" thickBot="1">
      <c r="B11" s="239" t="s">
        <v>8</v>
      </c>
      <c r="C11" s="240"/>
      <c r="D11" s="241">
        <v>9.8000000000000004E-2</v>
      </c>
      <c r="E11" s="242"/>
      <c r="F11" s="242"/>
      <c r="G11" s="242"/>
      <c r="H11" s="242"/>
      <c r="I11" s="242"/>
      <c r="J11" s="242"/>
      <c r="K11" s="242"/>
      <c r="L11" s="242"/>
      <c r="M11" s="243"/>
    </row>
    <row r="12" spans="1:25" ht="15.75" customHeight="1">
      <c r="C12" s="1"/>
      <c r="D12" s="1"/>
      <c r="E12" s="1"/>
      <c r="F12" s="1"/>
    </row>
    <row r="13" spans="1:25" ht="15.75" customHeight="1">
      <c r="B13" s="2" t="s">
        <v>9</v>
      </c>
      <c r="C13" s="1"/>
      <c r="D13" s="1"/>
      <c r="E13" s="1"/>
      <c r="F13" s="1"/>
    </row>
    <row r="14" spans="1:25" ht="15.75" customHeight="1" thickBot="1">
      <c r="C14" s="1"/>
      <c r="D14" s="1"/>
      <c r="E14" s="1"/>
      <c r="F14" s="1"/>
    </row>
    <row r="15" spans="1:25" ht="15.75" customHeight="1" thickBot="1">
      <c r="A15" s="3"/>
      <c r="B15" s="244" t="s">
        <v>10</v>
      </c>
      <c r="C15" s="247" t="s">
        <v>212</v>
      </c>
      <c r="D15" s="248"/>
      <c r="E15" s="248"/>
      <c r="F15" s="248"/>
      <c r="G15" s="249"/>
      <c r="H15" s="255" t="s">
        <v>11</v>
      </c>
      <c r="I15" s="248"/>
      <c r="J15" s="248"/>
      <c r="K15" s="248"/>
      <c r="L15" s="248"/>
      <c r="M15" s="256"/>
      <c r="N15" s="3"/>
      <c r="O15" s="3"/>
      <c r="P15" s="3"/>
      <c r="Q15" s="3"/>
      <c r="R15" s="3"/>
      <c r="S15" s="3"/>
      <c r="T15" s="3"/>
      <c r="U15" s="3"/>
      <c r="V15" s="3"/>
      <c r="W15" s="3"/>
      <c r="X15" s="3"/>
      <c r="Y15" s="3"/>
    </row>
    <row r="16" spans="1:25" ht="15.75" customHeight="1">
      <c r="A16" s="3"/>
      <c r="B16" s="245"/>
      <c r="C16" s="250"/>
      <c r="D16" s="251"/>
      <c r="E16" s="251"/>
      <c r="F16" s="251"/>
      <c r="G16" s="252"/>
      <c r="H16" s="257" t="s">
        <v>12</v>
      </c>
      <c r="I16" s="248"/>
      <c r="J16" s="256"/>
      <c r="K16" s="260" t="s">
        <v>13</v>
      </c>
      <c r="L16" s="248"/>
      <c r="M16" s="256"/>
      <c r="N16" s="3"/>
      <c r="O16" s="3"/>
      <c r="P16" s="3"/>
      <c r="Q16" s="3"/>
      <c r="R16" s="3"/>
      <c r="S16" s="3"/>
      <c r="T16" s="3"/>
      <c r="U16" s="3"/>
      <c r="V16" s="3"/>
      <c r="W16" s="3"/>
      <c r="X16" s="3"/>
      <c r="Y16" s="3"/>
    </row>
    <row r="17" spans="1:25" ht="56" customHeight="1">
      <c r="A17" s="3"/>
      <c r="B17" s="246"/>
      <c r="C17" s="253"/>
      <c r="D17" s="254"/>
      <c r="E17" s="254"/>
      <c r="F17" s="254"/>
      <c r="G17" s="254"/>
      <c r="H17" s="258"/>
      <c r="I17" s="254"/>
      <c r="J17" s="259"/>
      <c r="K17" s="258"/>
      <c r="L17" s="254"/>
      <c r="M17" s="259"/>
      <c r="N17" s="3"/>
      <c r="O17" s="3"/>
      <c r="P17" s="3"/>
      <c r="Q17" s="3"/>
      <c r="R17" s="3"/>
      <c r="S17" s="3"/>
      <c r="T17" s="3"/>
      <c r="U17" s="3"/>
      <c r="V17" s="3"/>
      <c r="W17" s="3"/>
      <c r="X17" s="3"/>
      <c r="Y17" s="3"/>
    </row>
    <row r="18" spans="1:25" ht="33" customHeight="1">
      <c r="A18" s="3"/>
      <c r="B18" s="49" t="s">
        <v>2</v>
      </c>
      <c r="C18" s="50"/>
      <c r="D18" s="51"/>
      <c r="E18" s="51"/>
      <c r="F18" s="51"/>
      <c r="G18" s="51"/>
      <c r="H18" s="263" t="s">
        <v>14</v>
      </c>
      <c r="I18" s="235"/>
      <c r="J18" s="236"/>
      <c r="K18" s="229" t="s">
        <v>15</v>
      </c>
      <c r="L18" s="230"/>
      <c r="M18" s="231"/>
      <c r="N18" s="3"/>
      <c r="O18" s="3"/>
      <c r="P18" s="3"/>
      <c r="Q18" s="3"/>
      <c r="R18" s="3"/>
      <c r="S18" s="3"/>
      <c r="T18" s="3"/>
      <c r="U18" s="3"/>
      <c r="V18" s="3"/>
      <c r="W18" s="3"/>
      <c r="X18" s="3"/>
      <c r="Y18" s="3"/>
    </row>
    <row r="19" spans="1:25" ht="31.5" customHeight="1">
      <c r="B19" s="52"/>
      <c r="C19" s="232" t="s">
        <v>16</v>
      </c>
      <c r="D19" s="233"/>
      <c r="E19" s="233"/>
      <c r="F19" s="233"/>
      <c r="G19" s="233"/>
      <c r="H19" s="234" t="s">
        <v>17</v>
      </c>
      <c r="I19" s="235"/>
      <c r="J19" s="236"/>
      <c r="K19" s="237">
        <v>7.0000000000000007E-2</v>
      </c>
      <c r="L19" s="233"/>
      <c r="M19" s="238"/>
    </row>
    <row r="20" spans="1:25" ht="34.5" customHeight="1">
      <c r="B20" s="53"/>
      <c r="C20" s="232" t="s">
        <v>18</v>
      </c>
      <c r="D20" s="233"/>
      <c r="E20" s="233"/>
      <c r="F20" s="233"/>
      <c r="G20" s="233"/>
      <c r="H20" s="234" t="s">
        <v>19</v>
      </c>
      <c r="I20" s="235"/>
      <c r="J20" s="236"/>
      <c r="K20" s="237">
        <v>7.0000000000000007E-2</v>
      </c>
      <c r="L20" s="233"/>
      <c r="M20" s="238"/>
    </row>
    <row r="21" spans="1:25" ht="30.75" customHeight="1">
      <c r="B21" s="53"/>
      <c r="C21" s="232" t="s">
        <v>20</v>
      </c>
      <c r="D21" s="233"/>
      <c r="E21" s="233"/>
      <c r="F21" s="233"/>
      <c r="G21" s="233"/>
      <c r="H21" s="234" t="s">
        <v>21</v>
      </c>
      <c r="I21" s="235"/>
      <c r="J21" s="236"/>
      <c r="K21" s="237">
        <v>7.0000000000000007E-2</v>
      </c>
      <c r="L21" s="233"/>
      <c r="M21" s="238"/>
    </row>
    <row r="22" spans="1:25" ht="15.75" customHeight="1">
      <c r="B22" s="54"/>
      <c r="C22" s="272" t="s">
        <v>22</v>
      </c>
      <c r="D22" s="262"/>
      <c r="E22" s="262"/>
      <c r="F22" s="262"/>
      <c r="G22" s="262"/>
      <c r="H22" s="282" t="s">
        <v>23</v>
      </c>
      <c r="I22" s="283"/>
      <c r="J22" s="284"/>
      <c r="K22" s="273">
        <v>7.0000000000000007E-2</v>
      </c>
      <c r="L22" s="262"/>
      <c r="M22" s="274"/>
    </row>
    <row r="23" spans="1:25" ht="16">
      <c r="A23" s="4"/>
      <c r="B23" s="55"/>
      <c r="C23" s="261" t="s">
        <v>24</v>
      </c>
      <c r="D23" s="262"/>
      <c r="E23" s="262"/>
      <c r="F23" s="262"/>
      <c r="G23" s="262"/>
      <c r="H23" s="234" t="s">
        <v>25</v>
      </c>
      <c r="I23" s="286"/>
      <c r="J23" s="287"/>
      <c r="K23" s="285">
        <v>7.0000000000000007E-2</v>
      </c>
      <c r="L23" s="262"/>
      <c r="M23" s="274"/>
      <c r="N23" s="4"/>
      <c r="O23" s="4"/>
      <c r="P23" s="4"/>
      <c r="Q23" s="4"/>
      <c r="R23" s="4"/>
      <c r="S23" s="4"/>
      <c r="T23" s="4"/>
      <c r="U23" s="4"/>
      <c r="V23" s="4"/>
      <c r="W23" s="4"/>
      <c r="X23" s="4"/>
      <c r="Y23" s="4"/>
    </row>
    <row r="24" spans="1:25" ht="15.75" customHeight="1">
      <c r="B24" s="54"/>
      <c r="C24" s="272" t="s">
        <v>26</v>
      </c>
      <c r="D24" s="262"/>
      <c r="E24" s="262"/>
      <c r="F24" s="262"/>
      <c r="G24" s="262"/>
      <c r="H24" s="282" t="s">
        <v>27</v>
      </c>
      <c r="I24" s="283"/>
      <c r="J24" s="284"/>
      <c r="K24" s="273">
        <v>7.0000000000000007E-2</v>
      </c>
      <c r="L24" s="262"/>
      <c r="M24" s="274"/>
    </row>
    <row r="25" spans="1:25" ht="15.75" customHeight="1">
      <c r="B25" s="54"/>
      <c r="C25" s="272" t="s">
        <v>28</v>
      </c>
      <c r="D25" s="262"/>
      <c r="E25" s="262"/>
      <c r="F25" s="262"/>
      <c r="G25" s="262"/>
      <c r="H25" s="282" t="s">
        <v>29</v>
      </c>
      <c r="I25" s="283"/>
      <c r="J25" s="284"/>
      <c r="K25" s="273">
        <v>7.0000000000000007E-2</v>
      </c>
      <c r="L25" s="262"/>
      <c r="M25" s="274"/>
    </row>
    <row r="26" spans="1:25" ht="15.75" customHeight="1" thickBot="1">
      <c r="B26" s="56"/>
      <c r="C26" s="275" t="s">
        <v>30</v>
      </c>
      <c r="D26" s="276"/>
      <c r="E26" s="276"/>
      <c r="F26" s="276"/>
      <c r="G26" s="276"/>
      <c r="H26" s="277" t="s">
        <v>31</v>
      </c>
      <c r="I26" s="278"/>
      <c r="J26" s="279"/>
      <c r="K26" s="280">
        <v>7.0000000000000007E-2</v>
      </c>
      <c r="L26" s="276"/>
      <c r="M26" s="281"/>
    </row>
    <row r="27" spans="1:25" ht="15.75" customHeight="1">
      <c r="B27" s="5"/>
      <c r="C27" s="6"/>
      <c r="D27" s="6"/>
      <c r="E27" s="6"/>
      <c r="F27" s="6"/>
      <c r="G27" s="6"/>
      <c r="H27" s="7"/>
      <c r="I27" s="7"/>
      <c r="J27" s="7"/>
      <c r="K27" s="7"/>
      <c r="L27" s="7"/>
      <c r="M27" s="7"/>
    </row>
    <row r="28" spans="1:25" ht="15.75" customHeight="1">
      <c r="B28" s="5"/>
      <c r="C28" s="6"/>
      <c r="D28" s="6"/>
      <c r="E28" s="6"/>
      <c r="F28" s="6"/>
      <c r="G28" s="6"/>
      <c r="H28" s="7"/>
      <c r="I28" s="7"/>
      <c r="J28" s="7"/>
      <c r="K28" s="7"/>
      <c r="L28" s="7"/>
      <c r="M28" s="7"/>
    </row>
    <row r="29" spans="1:25" ht="15.75" customHeight="1">
      <c r="C29" s="1"/>
      <c r="D29" s="1"/>
      <c r="E29" s="1"/>
      <c r="F29" s="1"/>
    </row>
    <row r="30" spans="1:25" ht="15.75" customHeight="1">
      <c r="C30" s="1"/>
      <c r="D30" s="1"/>
      <c r="E30" s="1"/>
      <c r="F30" s="1"/>
    </row>
    <row r="31" spans="1:25" ht="15.75" customHeight="1">
      <c r="B31" s="2" t="s">
        <v>32</v>
      </c>
      <c r="C31" s="1"/>
      <c r="D31" s="1"/>
      <c r="E31" s="1"/>
      <c r="F31" s="1"/>
    </row>
    <row r="32" spans="1:25" ht="15.75" customHeight="1" thickBot="1">
      <c r="C32" s="1"/>
      <c r="D32" s="1"/>
      <c r="E32" s="1"/>
      <c r="F32" s="1"/>
    </row>
    <row r="33" spans="2:13" ht="409" customHeight="1" thickBot="1">
      <c r="B33" s="264" t="s">
        <v>217</v>
      </c>
      <c r="C33" s="265"/>
      <c r="D33" s="265"/>
      <c r="E33" s="265"/>
      <c r="F33" s="265"/>
      <c r="G33" s="265"/>
      <c r="H33" s="265"/>
      <c r="I33" s="265"/>
      <c r="J33" s="265"/>
      <c r="K33" s="265"/>
      <c r="L33" s="265"/>
      <c r="M33" s="266"/>
    </row>
    <row r="34" spans="2:13" ht="15.75" customHeight="1">
      <c r="C34" s="1"/>
      <c r="D34" s="1"/>
      <c r="E34" s="1"/>
      <c r="F34" s="1"/>
    </row>
    <row r="35" spans="2:13" ht="15.75" customHeight="1">
      <c r="B35" s="2" t="s">
        <v>33</v>
      </c>
      <c r="C35" s="1"/>
      <c r="D35" s="1"/>
      <c r="E35" s="1"/>
      <c r="F35" s="1"/>
    </row>
    <row r="36" spans="2:13" ht="15.75" customHeight="1" thickBot="1">
      <c r="C36" s="1"/>
      <c r="D36" s="1"/>
      <c r="E36" s="1"/>
      <c r="F36" s="1"/>
    </row>
    <row r="37" spans="2:13" ht="409" customHeight="1" thickBot="1">
      <c r="B37" s="264" t="s">
        <v>205</v>
      </c>
      <c r="C37" s="265"/>
      <c r="D37" s="265"/>
      <c r="E37" s="265"/>
      <c r="F37" s="265"/>
      <c r="G37" s="265"/>
      <c r="H37" s="265"/>
      <c r="I37" s="265"/>
      <c r="J37" s="265"/>
      <c r="K37" s="265"/>
      <c r="L37" s="265"/>
      <c r="M37" s="266"/>
    </row>
    <row r="38" spans="2:13" ht="15.75" customHeight="1">
      <c r="C38" s="1"/>
      <c r="D38" s="1"/>
      <c r="E38" s="1"/>
      <c r="F38" s="1"/>
    </row>
    <row r="39" spans="2:13" ht="15.75" customHeight="1">
      <c r="B39" s="8" t="s">
        <v>34</v>
      </c>
      <c r="C39" s="1"/>
      <c r="D39" s="1"/>
      <c r="E39" s="1"/>
      <c r="F39" s="1"/>
    </row>
    <row r="40" spans="2:13" ht="15.75" customHeight="1" thickBot="1">
      <c r="C40" s="1"/>
      <c r="D40" s="1"/>
      <c r="E40" s="1"/>
      <c r="F40" s="1"/>
    </row>
    <row r="41" spans="2:13" ht="27" customHeight="1">
      <c r="B41" s="218" t="s">
        <v>6</v>
      </c>
      <c r="C41" s="222"/>
      <c r="D41" s="267" t="s">
        <v>35</v>
      </c>
      <c r="E41" s="221"/>
      <c r="F41" s="221"/>
      <c r="G41" s="221"/>
      <c r="H41" s="221"/>
      <c r="I41" s="221"/>
      <c r="J41" s="221"/>
      <c r="K41" s="221"/>
      <c r="L41" s="221"/>
      <c r="M41" s="222"/>
    </row>
    <row r="42" spans="2:13" ht="16">
      <c r="B42" s="268" t="s">
        <v>36</v>
      </c>
      <c r="C42" s="227"/>
      <c r="D42" s="269" t="s">
        <v>213</v>
      </c>
      <c r="E42" s="270"/>
      <c r="F42" s="270"/>
      <c r="G42" s="270"/>
      <c r="H42" s="270"/>
      <c r="I42" s="270"/>
      <c r="J42" s="270"/>
      <c r="K42" s="270"/>
      <c r="L42" s="270"/>
      <c r="M42" s="271"/>
    </row>
    <row r="43" spans="2:13" ht="31.5" customHeight="1" thickBot="1">
      <c r="B43" s="239" t="s">
        <v>37</v>
      </c>
      <c r="C43" s="288"/>
      <c r="D43" s="289" t="s">
        <v>38</v>
      </c>
      <c r="E43" s="290"/>
      <c r="F43" s="290"/>
      <c r="G43" s="290"/>
      <c r="H43" s="290"/>
      <c r="I43" s="290"/>
      <c r="J43" s="290"/>
      <c r="K43" s="290"/>
      <c r="L43" s="290"/>
      <c r="M43" s="288"/>
    </row>
    <row r="44" spans="2:13" ht="15.75" customHeight="1">
      <c r="C44" s="1"/>
      <c r="D44" s="1"/>
      <c r="E44" s="1"/>
      <c r="F44" s="1"/>
    </row>
    <row r="45" spans="2:13" ht="15.75" customHeight="1">
      <c r="B45" s="8" t="s">
        <v>39</v>
      </c>
      <c r="C45" s="1"/>
      <c r="D45" s="1"/>
      <c r="E45" s="1"/>
      <c r="F45" s="1"/>
    </row>
    <row r="46" spans="2:13" ht="15.75" customHeight="1" thickBot="1">
      <c r="C46" s="1"/>
      <c r="D46" s="1"/>
      <c r="E46" s="1"/>
      <c r="F46" s="1"/>
    </row>
    <row r="47" spans="2:13" ht="33" customHeight="1" thickBot="1">
      <c r="B47" s="291" t="s">
        <v>40</v>
      </c>
      <c r="C47" s="293" t="s">
        <v>41</v>
      </c>
      <c r="D47" s="294" t="s">
        <v>42</v>
      </c>
      <c r="E47" s="295"/>
      <c r="F47" s="295"/>
      <c r="G47" s="296" t="s">
        <v>43</v>
      </c>
      <c r="H47" s="295"/>
      <c r="I47" s="295"/>
      <c r="J47" s="295"/>
      <c r="K47" s="295"/>
      <c r="L47" s="295"/>
      <c r="M47" s="297"/>
    </row>
    <row r="48" spans="2:13" ht="33.75" customHeight="1">
      <c r="B48" s="292"/>
      <c r="C48" s="292"/>
      <c r="D48" s="9" t="s">
        <v>44</v>
      </c>
      <c r="E48" s="10" t="s">
        <v>45</v>
      </c>
      <c r="F48" s="11" t="s">
        <v>46</v>
      </c>
      <c r="G48" s="298" t="s">
        <v>47</v>
      </c>
      <c r="H48" s="221"/>
      <c r="I48" s="221"/>
      <c r="J48" s="219"/>
      <c r="K48" s="299" t="s">
        <v>48</v>
      </c>
      <c r="L48" s="221"/>
      <c r="M48" s="222"/>
    </row>
    <row r="49" spans="2:13" ht="130" customHeight="1" thickBot="1">
      <c r="B49" s="29"/>
      <c r="C49" s="30" t="s">
        <v>49</v>
      </c>
      <c r="D49" s="31" t="s">
        <v>50</v>
      </c>
      <c r="E49" s="32" t="s">
        <v>51</v>
      </c>
      <c r="F49" s="33" t="s">
        <v>52</v>
      </c>
      <c r="G49" s="308" t="s">
        <v>53</v>
      </c>
      <c r="H49" s="309"/>
      <c r="I49" s="309"/>
      <c r="J49" s="310"/>
      <c r="K49" s="311" t="s">
        <v>54</v>
      </c>
      <c r="L49" s="309"/>
      <c r="M49" s="312"/>
    </row>
    <row r="50" spans="2:13" ht="409" customHeight="1">
      <c r="B50" s="300" t="s">
        <v>55</v>
      </c>
      <c r="C50" s="62" t="s">
        <v>220</v>
      </c>
      <c r="D50" s="38" t="s">
        <v>221</v>
      </c>
      <c r="E50" s="38" t="s">
        <v>222</v>
      </c>
      <c r="F50" s="38" t="s">
        <v>102</v>
      </c>
      <c r="G50" s="313" t="s">
        <v>223</v>
      </c>
      <c r="H50" s="314"/>
      <c r="I50" s="314"/>
      <c r="J50" s="314"/>
      <c r="K50" s="313" t="s">
        <v>224</v>
      </c>
      <c r="L50" s="314"/>
      <c r="M50" s="315"/>
    </row>
    <row r="51" spans="2:13" ht="236" customHeight="1">
      <c r="B51" s="301"/>
      <c r="C51" s="61" t="s">
        <v>103</v>
      </c>
      <c r="D51" s="61" t="s">
        <v>104</v>
      </c>
      <c r="E51" s="61" t="s">
        <v>105</v>
      </c>
      <c r="F51" s="61" t="s">
        <v>56</v>
      </c>
      <c r="G51" s="316" t="s">
        <v>106</v>
      </c>
      <c r="H51" s="317"/>
      <c r="I51" s="317"/>
      <c r="J51" s="317"/>
      <c r="K51" s="316" t="s">
        <v>57</v>
      </c>
      <c r="L51" s="317"/>
      <c r="M51" s="318"/>
    </row>
    <row r="52" spans="2:13" ht="326.25" customHeight="1">
      <c r="B52" s="40" t="s">
        <v>58</v>
      </c>
      <c r="C52" s="34" t="s">
        <v>133</v>
      </c>
      <c r="D52" s="25" t="s">
        <v>209</v>
      </c>
      <c r="E52" s="34" t="s">
        <v>134</v>
      </c>
      <c r="F52" s="25" t="s">
        <v>135</v>
      </c>
      <c r="G52" s="319" t="s">
        <v>136</v>
      </c>
      <c r="H52" s="319"/>
      <c r="I52" s="319"/>
      <c r="J52" s="319"/>
      <c r="K52" s="319" t="s">
        <v>59</v>
      </c>
      <c r="L52" s="320"/>
      <c r="M52" s="321"/>
    </row>
    <row r="53" spans="2:13" ht="149" customHeight="1">
      <c r="B53" s="336" t="s">
        <v>62</v>
      </c>
      <c r="C53" s="329" t="s">
        <v>177</v>
      </c>
      <c r="D53" s="23" t="s">
        <v>218</v>
      </c>
      <c r="E53" s="28" t="s">
        <v>178</v>
      </c>
      <c r="F53" s="28" t="s">
        <v>60</v>
      </c>
      <c r="G53" s="322" t="s">
        <v>61</v>
      </c>
      <c r="H53" s="323"/>
      <c r="I53" s="323"/>
      <c r="J53" s="323"/>
      <c r="K53" s="322" t="s">
        <v>180</v>
      </c>
      <c r="L53" s="323"/>
      <c r="M53" s="324"/>
    </row>
    <row r="54" spans="2:13" s="24" customFormat="1" ht="50" customHeight="1">
      <c r="B54" s="336"/>
      <c r="C54" s="329"/>
      <c r="D54" s="23" t="s">
        <v>179</v>
      </c>
      <c r="E54" s="28" t="s">
        <v>181</v>
      </c>
      <c r="F54" s="28" t="s">
        <v>182</v>
      </c>
      <c r="G54" s="322" t="s">
        <v>181</v>
      </c>
      <c r="H54" s="322"/>
      <c r="I54" s="322"/>
      <c r="J54" s="322"/>
      <c r="K54" s="322" t="s">
        <v>183</v>
      </c>
      <c r="L54" s="322"/>
      <c r="M54" s="330"/>
    </row>
    <row r="55" spans="2:13" ht="350">
      <c r="B55" s="336"/>
      <c r="C55" s="26" t="s">
        <v>184</v>
      </c>
      <c r="D55" s="23" t="s">
        <v>210</v>
      </c>
      <c r="E55" s="28" t="s">
        <v>185</v>
      </c>
      <c r="F55" s="28" t="s">
        <v>63</v>
      </c>
      <c r="G55" s="325" t="s">
        <v>64</v>
      </c>
      <c r="H55" s="323"/>
      <c r="I55" s="323"/>
      <c r="J55" s="323"/>
      <c r="K55" s="322" t="s">
        <v>65</v>
      </c>
      <c r="L55" s="323"/>
      <c r="M55" s="324"/>
    </row>
    <row r="56" spans="2:13" ht="225" thickBot="1">
      <c r="B56" s="337"/>
      <c r="C56" s="36" t="s">
        <v>186</v>
      </c>
      <c r="D56" s="37" t="s">
        <v>208</v>
      </c>
      <c r="E56" s="41" t="s">
        <v>187</v>
      </c>
      <c r="F56" s="41" t="s">
        <v>67</v>
      </c>
      <c r="G56" s="326" t="s">
        <v>188</v>
      </c>
      <c r="H56" s="327"/>
      <c r="I56" s="327"/>
      <c r="J56" s="327"/>
      <c r="K56" s="326" t="s">
        <v>68</v>
      </c>
      <c r="L56" s="327"/>
      <c r="M56" s="328"/>
    </row>
    <row r="57" spans="2:13" ht="15.75" customHeight="1">
      <c r="B57" s="12"/>
      <c r="C57" s="13"/>
      <c r="D57" s="13"/>
      <c r="E57" s="13"/>
      <c r="F57" s="13"/>
      <c r="G57" s="12"/>
      <c r="H57" s="12"/>
      <c r="I57" s="12"/>
      <c r="J57" s="12"/>
      <c r="K57" s="12"/>
      <c r="L57" s="12"/>
      <c r="M57" s="12"/>
    </row>
    <row r="58" spans="2:13" ht="15.75" customHeight="1">
      <c r="B58" s="12"/>
      <c r="C58" s="13"/>
      <c r="D58" s="13"/>
      <c r="E58" s="13"/>
      <c r="F58" s="13"/>
      <c r="G58" s="12"/>
      <c r="H58" s="12"/>
      <c r="I58" s="12"/>
      <c r="J58" s="12"/>
      <c r="K58" s="12"/>
      <c r="L58" s="12"/>
      <c r="M58" s="12"/>
    </row>
    <row r="59" spans="2:13" ht="46.5" customHeight="1">
      <c r="B59" s="350" t="s">
        <v>70</v>
      </c>
      <c r="C59" s="217"/>
      <c r="D59" s="217"/>
      <c r="E59" s="217"/>
      <c r="F59" s="217"/>
      <c r="G59" s="217"/>
      <c r="H59" s="217"/>
      <c r="I59" s="217"/>
      <c r="J59" s="217"/>
      <c r="K59" s="217"/>
      <c r="L59" s="217"/>
      <c r="M59" s="217"/>
    </row>
    <row r="60" spans="2:13" ht="15.75" customHeight="1" thickBot="1">
      <c r="B60" s="12"/>
      <c r="C60" s="13"/>
      <c r="D60" s="13"/>
      <c r="E60" s="13"/>
      <c r="F60" s="13"/>
      <c r="G60" s="12"/>
      <c r="H60" s="12"/>
      <c r="I60" s="12"/>
      <c r="J60" s="12"/>
      <c r="K60" s="12"/>
      <c r="L60" s="12"/>
      <c r="M60" s="12"/>
    </row>
    <row r="61" spans="2:13" ht="27.75" customHeight="1">
      <c r="B61" s="351" t="s">
        <v>4</v>
      </c>
      <c r="C61" s="222"/>
      <c r="D61" s="352" t="s">
        <v>71</v>
      </c>
      <c r="E61" s="221"/>
      <c r="F61" s="221"/>
      <c r="G61" s="221"/>
      <c r="H61" s="221"/>
      <c r="I61" s="221"/>
      <c r="J61" s="221"/>
      <c r="K61" s="221"/>
      <c r="L61" s="221"/>
      <c r="M61" s="222"/>
    </row>
    <row r="62" spans="2:13" ht="30" customHeight="1">
      <c r="B62" s="302" t="s">
        <v>36</v>
      </c>
      <c r="C62" s="227"/>
      <c r="D62" s="303" t="s">
        <v>72</v>
      </c>
      <c r="E62" s="270"/>
      <c r="F62" s="270"/>
      <c r="G62" s="270"/>
      <c r="H62" s="270"/>
      <c r="I62" s="270"/>
      <c r="J62" s="270"/>
      <c r="K62" s="270"/>
      <c r="L62" s="270"/>
      <c r="M62" s="271"/>
    </row>
    <row r="63" spans="2:13" ht="42" customHeight="1" thickBot="1">
      <c r="B63" s="304" t="s">
        <v>73</v>
      </c>
      <c r="C63" s="288"/>
      <c r="D63" s="305">
        <v>0.56000000000000005</v>
      </c>
      <c r="E63" s="306"/>
      <c r="F63" s="306"/>
      <c r="G63" s="306"/>
      <c r="H63" s="306"/>
      <c r="I63" s="306"/>
      <c r="J63" s="306"/>
      <c r="K63" s="306"/>
      <c r="L63" s="306"/>
      <c r="M63" s="307"/>
    </row>
    <row r="64" spans="2:13" ht="15.75" customHeight="1">
      <c r="B64" s="12"/>
      <c r="C64" s="13"/>
      <c r="D64" s="13"/>
      <c r="E64" s="13"/>
      <c r="F64" s="13"/>
      <c r="G64" s="12"/>
      <c r="H64" s="12"/>
      <c r="I64" s="12"/>
      <c r="J64" s="12"/>
      <c r="K64" s="12"/>
      <c r="L64" s="12"/>
      <c r="M64" s="12"/>
    </row>
    <row r="65" spans="2:13" ht="15.75" customHeight="1">
      <c r="B65" s="14" t="s">
        <v>74</v>
      </c>
      <c r="C65" s="13"/>
      <c r="D65" s="13"/>
      <c r="E65" s="13"/>
      <c r="F65" s="13"/>
      <c r="G65" s="12"/>
      <c r="H65" s="12"/>
      <c r="I65" s="12"/>
      <c r="J65" s="12"/>
      <c r="K65" s="12"/>
      <c r="L65" s="12"/>
      <c r="M65" s="12"/>
    </row>
    <row r="66" spans="2:13" ht="15.75" customHeight="1" thickBot="1">
      <c r="B66" s="12"/>
      <c r="C66" s="13"/>
      <c r="D66" s="13"/>
      <c r="E66" s="13"/>
      <c r="F66" s="13"/>
      <c r="G66" s="12"/>
      <c r="H66" s="12"/>
      <c r="I66" s="12"/>
      <c r="J66" s="12"/>
      <c r="K66" s="12"/>
      <c r="L66" s="12"/>
      <c r="M66" s="12"/>
    </row>
    <row r="67" spans="2:13" ht="36.75" customHeight="1" thickBot="1">
      <c r="B67" s="344" t="s">
        <v>40</v>
      </c>
      <c r="C67" s="345" t="s">
        <v>41</v>
      </c>
      <c r="D67" s="346" t="s">
        <v>42</v>
      </c>
      <c r="E67" s="295"/>
      <c r="F67" s="295"/>
      <c r="G67" s="347" t="s">
        <v>75</v>
      </c>
      <c r="H67" s="295"/>
      <c r="I67" s="295"/>
      <c r="J67" s="295"/>
      <c r="K67" s="295"/>
      <c r="L67" s="295"/>
      <c r="M67" s="297"/>
    </row>
    <row r="68" spans="2:13" ht="15.75" customHeight="1">
      <c r="B68" s="292"/>
      <c r="C68" s="292"/>
      <c r="D68" s="15" t="s">
        <v>44</v>
      </c>
      <c r="E68" s="16" t="s">
        <v>45</v>
      </c>
      <c r="F68" s="17" t="s">
        <v>46</v>
      </c>
      <c r="G68" s="348" t="s">
        <v>47</v>
      </c>
      <c r="H68" s="221"/>
      <c r="I68" s="221"/>
      <c r="J68" s="219"/>
      <c r="K68" s="349" t="s">
        <v>48</v>
      </c>
      <c r="L68" s="221"/>
      <c r="M68" s="222"/>
    </row>
    <row r="69" spans="2:13" ht="15.75" customHeight="1" thickBot="1">
      <c r="B69" s="42"/>
      <c r="C69" s="43" t="s">
        <v>49</v>
      </c>
      <c r="D69" s="44" t="s">
        <v>50</v>
      </c>
      <c r="E69" s="45" t="s">
        <v>51</v>
      </c>
      <c r="F69" s="46" t="s">
        <v>52</v>
      </c>
      <c r="G69" s="338" t="s">
        <v>53</v>
      </c>
      <c r="H69" s="309"/>
      <c r="I69" s="309"/>
      <c r="J69" s="310"/>
      <c r="K69" s="339" t="s">
        <v>54</v>
      </c>
      <c r="L69" s="309"/>
      <c r="M69" s="312"/>
    </row>
    <row r="70" spans="2:13" ht="112">
      <c r="B70" s="340" t="s">
        <v>55</v>
      </c>
      <c r="C70" s="39" t="s">
        <v>107</v>
      </c>
      <c r="D70" s="38" t="s">
        <v>132</v>
      </c>
      <c r="E70" s="39" t="s">
        <v>76</v>
      </c>
      <c r="F70" s="39" t="s">
        <v>77</v>
      </c>
      <c r="G70" s="341" t="s">
        <v>108</v>
      </c>
      <c r="H70" s="342"/>
      <c r="I70" s="342"/>
      <c r="J70" s="342"/>
      <c r="K70" s="341" t="s">
        <v>78</v>
      </c>
      <c r="L70" s="342"/>
      <c r="M70" s="343"/>
    </row>
    <row r="71" spans="2:13" ht="218" customHeight="1">
      <c r="B71" s="332"/>
      <c r="C71" s="26" t="s">
        <v>109</v>
      </c>
      <c r="D71" s="28" t="s">
        <v>110</v>
      </c>
      <c r="E71" s="27" t="s">
        <v>79</v>
      </c>
      <c r="F71" s="28" t="s">
        <v>80</v>
      </c>
      <c r="G71" s="322" t="s">
        <v>111</v>
      </c>
      <c r="H71" s="323"/>
      <c r="I71" s="323"/>
      <c r="J71" s="323"/>
      <c r="K71" s="322" t="s">
        <v>81</v>
      </c>
      <c r="L71" s="323"/>
      <c r="M71" s="324"/>
    </row>
    <row r="72" spans="2:13" ht="82" customHeight="1">
      <c r="B72" s="331" t="s">
        <v>58</v>
      </c>
      <c r="C72" s="228" t="s">
        <v>137</v>
      </c>
      <c r="D72" s="34" t="s">
        <v>138</v>
      </c>
      <c r="E72" s="34" t="s">
        <v>139</v>
      </c>
      <c r="F72" s="34" t="s">
        <v>140</v>
      </c>
      <c r="G72" s="228" t="s">
        <v>149</v>
      </c>
      <c r="H72" s="333"/>
      <c r="I72" s="333"/>
      <c r="J72" s="333"/>
      <c r="K72" s="228" t="s">
        <v>141</v>
      </c>
      <c r="L72" s="333"/>
      <c r="M72" s="334"/>
    </row>
    <row r="73" spans="2:13" ht="189" customHeight="1">
      <c r="B73" s="332"/>
      <c r="C73" s="228"/>
      <c r="D73" s="34" t="s">
        <v>202</v>
      </c>
      <c r="E73" s="34" t="s">
        <v>142</v>
      </c>
      <c r="F73" s="34" t="s">
        <v>143</v>
      </c>
      <c r="G73" s="228" t="s">
        <v>150</v>
      </c>
      <c r="H73" s="333"/>
      <c r="I73" s="333"/>
      <c r="J73" s="333"/>
      <c r="K73" s="228" t="s">
        <v>144</v>
      </c>
      <c r="L73" s="333"/>
      <c r="M73" s="334"/>
    </row>
    <row r="74" spans="2:13" ht="64" customHeight="1">
      <c r="B74" s="332"/>
      <c r="C74" s="228"/>
      <c r="D74" s="34" t="s">
        <v>145</v>
      </c>
      <c r="E74" s="47" t="s">
        <v>146</v>
      </c>
      <c r="F74" s="34" t="s">
        <v>147</v>
      </c>
      <c r="G74" s="228" t="s">
        <v>151</v>
      </c>
      <c r="H74" s="335"/>
      <c r="I74" s="335"/>
      <c r="J74" s="335"/>
      <c r="K74" s="228" t="s">
        <v>148</v>
      </c>
      <c r="L74" s="333"/>
      <c r="M74" s="334"/>
    </row>
    <row r="75" spans="2:13" ht="301" customHeight="1">
      <c r="B75" s="331" t="s">
        <v>69</v>
      </c>
      <c r="C75" s="26" t="s">
        <v>126</v>
      </c>
      <c r="D75" s="23" t="s">
        <v>214</v>
      </c>
      <c r="E75" s="28" t="s">
        <v>123</v>
      </c>
      <c r="F75" s="28" t="s">
        <v>124</v>
      </c>
      <c r="G75" s="322" t="s">
        <v>125</v>
      </c>
      <c r="H75" s="323"/>
      <c r="I75" s="323"/>
      <c r="J75" s="323"/>
      <c r="K75" s="322" t="s">
        <v>82</v>
      </c>
      <c r="L75" s="323"/>
      <c r="M75" s="324"/>
    </row>
    <row r="76" spans="2:13" ht="112" customHeight="1" thickBot="1">
      <c r="B76" s="376"/>
      <c r="C76" s="48" t="s">
        <v>122</v>
      </c>
      <c r="D76" s="48" t="s">
        <v>127</v>
      </c>
      <c r="E76" s="48" t="s">
        <v>128</v>
      </c>
      <c r="F76" s="48" t="s">
        <v>129</v>
      </c>
      <c r="G76" s="355" t="s">
        <v>130</v>
      </c>
      <c r="H76" s="356"/>
      <c r="I76" s="356"/>
      <c r="J76" s="357"/>
      <c r="K76" s="377" t="s">
        <v>131</v>
      </c>
      <c r="L76" s="377"/>
      <c r="M76" s="378"/>
    </row>
    <row r="77" spans="2:13" ht="15.75" customHeight="1">
      <c r="C77" s="1"/>
      <c r="D77" s="1"/>
      <c r="E77" s="1"/>
      <c r="F77" s="1"/>
    </row>
    <row r="78" spans="2:13" ht="26" customHeight="1">
      <c r="B78" s="18" t="s">
        <v>83</v>
      </c>
      <c r="C78" s="1"/>
      <c r="D78" s="1"/>
      <c r="E78" s="1"/>
      <c r="F78" s="1"/>
    </row>
    <row r="79" spans="2:13" ht="15.75" customHeight="1" thickBot="1">
      <c r="B79" s="19"/>
      <c r="C79" s="20"/>
      <c r="D79" s="1"/>
      <c r="E79" s="1"/>
      <c r="F79" s="1"/>
    </row>
    <row r="80" spans="2:13" ht="58.5" customHeight="1">
      <c r="B80" s="218" t="s">
        <v>6</v>
      </c>
      <c r="C80" s="222"/>
      <c r="D80" s="353" t="s">
        <v>84</v>
      </c>
      <c r="E80" s="221"/>
      <c r="F80" s="221"/>
      <c r="G80" s="221"/>
      <c r="H80" s="221"/>
      <c r="I80" s="221"/>
      <c r="J80" s="221"/>
      <c r="K80" s="221"/>
      <c r="L80" s="221"/>
      <c r="M80" s="222"/>
    </row>
    <row r="81" spans="2:13" ht="33" customHeight="1">
      <c r="B81" s="268" t="s">
        <v>36</v>
      </c>
      <c r="C81" s="227"/>
      <c r="D81" s="354" t="s">
        <v>85</v>
      </c>
      <c r="E81" s="270"/>
      <c r="F81" s="270"/>
      <c r="G81" s="270"/>
      <c r="H81" s="270"/>
      <c r="I81" s="270"/>
      <c r="J81" s="270"/>
      <c r="K81" s="270"/>
      <c r="L81" s="270"/>
      <c r="M81" s="271"/>
    </row>
    <row r="82" spans="2:13" ht="39.75" customHeight="1" thickBot="1">
      <c r="B82" s="239" t="s">
        <v>86</v>
      </c>
      <c r="C82" s="288"/>
      <c r="D82" s="289" t="s">
        <v>87</v>
      </c>
      <c r="E82" s="306"/>
      <c r="F82" s="306"/>
      <c r="G82" s="306"/>
      <c r="H82" s="306"/>
      <c r="I82" s="306"/>
      <c r="J82" s="306"/>
      <c r="K82" s="306"/>
      <c r="L82" s="306"/>
      <c r="M82" s="307"/>
    </row>
    <row r="83" spans="2:13" ht="15.75" customHeight="1">
      <c r="B83" s="19"/>
      <c r="C83" s="20"/>
      <c r="D83" s="1"/>
      <c r="E83" s="1"/>
      <c r="F83" s="1"/>
    </row>
    <row r="84" spans="2:13" ht="15.75" customHeight="1">
      <c r="C84" s="1"/>
      <c r="D84" s="1"/>
      <c r="E84" s="1"/>
      <c r="F84" s="1"/>
    </row>
    <row r="85" spans="2:13" ht="15.75" customHeight="1">
      <c r="B85" s="8" t="s">
        <v>88</v>
      </c>
      <c r="C85" s="1"/>
      <c r="D85" s="1"/>
      <c r="E85" s="1"/>
      <c r="F85" s="1"/>
    </row>
    <row r="86" spans="2:13" ht="15.75" customHeight="1" thickBot="1">
      <c r="C86" s="1"/>
      <c r="D86" s="1"/>
      <c r="E86" s="1"/>
      <c r="F86" s="1"/>
    </row>
    <row r="87" spans="2:13" ht="33" customHeight="1" thickBot="1">
      <c r="B87" s="291" t="s">
        <v>40</v>
      </c>
      <c r="C87" s="293" t="s">
        <v>41</v>
      </c>
      <c r="D87" s="294" t="s">
        <v>42</v>
      </c>
      <c r="E87" s="295"/>
      <c r="F87" s="295"/>
      <c r="G87" s="296" t="s">
        <v>43</v>
      </c>
      <c r="H87" s="295"/>
      <c r="I87" s="295"/>
      <c r="J87" s="295"/>
      <c r="K87" s="295"/>
      <c r="L87" s="295"/>
      <c r="M87" s="297"/>
    </row>
    <row r="88" spans="2:13" ht="15.75" customHeight="1">
      <c r="B88" s="292"/>
      <c r="C88" s="292"/>
      <c r="D88" s="9" t="s">
        <v>44</v>
      </c>
      <c r="E88" s="10" t="s">
        <v>45</v>
      </c>
      <c r="F88" s="11" t="s">
        <v>46</v>
      </c>
      <c r="G88" s="298" t="s">
        <v>47</v>
      </c>
      <c r="H88" s="221"/>
      <c r="I88" s="221"/>
      <c r="J88" s="219"/>
      <c r="K88" s="299" t="s">
        <v>48</v>
      </c>
      <c r="L88" s="221"/>
      <c r="M88" s="222"/>
    </row>
    <row r="89" spans="2:13" ht="15.75" customHeight="1" thickBot="1">
      <c r="B89" s="29"/>
      <c r="C89" s="30" t="s">
        <v>49</v>
      </c>
      <c r="D89" s="31" t="s">
        <v>50</v>
      </c>
      <c r="E89" s="32" t="s">
        <v>51</v>
      </c>
      <c r="F89" s="33" t="s">
        <v>52</v>
      </c>
      <c r="G89" s="308" t="s">
        <v>53</v>
      </c>
      <c r="H89" s="309"/>
      <c r="I89" s="309"/>
      <c r="J89" s="310"/>
      <c r="K89" s="311" t="s">
        <v>54</v>
      </c>
      <c r="L89" s="309"/>
      <c r="M89" s="312"/>
    </row>
    <row r="90" spans="2:13" ht="408.75" customHeight="1">
      <c r="B90" s="60" t="s">
        <v>55</v>
      </c>
      <c r="C90" s="62" t="s">
        <v>112</v>
      </c>
      <c r="D90" s="35" t="s">
        <v>225</v>
      </c>
      <c r="E90" s="63" t="s">
        <v>226</v>
      </c>
      <c r="F90" s="63" t="s">
        <v>227</v>
      </c>
      <c r="G90" s="313" t="s">
        <v>228</v>
      </c>
      <c r="H90" s="314"/>
      <c r="I90" s="314"/>
      <c r="J90" s="314"/>
      <c r="K90" s="313" t="s">
        <v>229</v>
      </c>
      <c r="L90" s="314"/>
      <c r="M90" s="315"/>
    </row>
    <row r="91" spans="2:13" ht="212" customHeight="1">
      <c r="B91" s="301" t="s">
        <v>58</v>
      </c>
      <c r="C91" s="358" t="s">
        <v>152</v>
      </c>
      <c r="D91" s="34" t="s">
        <v>153</v>
      </c>
      <c r="E91" s="34" t="s">
        <v>154</v>
      </c>
      <c r="F91" s="34" t="s">
        <v>155</v>
      </c>
      <c r="G91" s="228" t="s">
        <v>89</v>
      </c>
      <c r="H91" s="360"/>
      <c r="I91" s="360"/>
      <c r="J91" s="360"/>
      <c r="K91" s="228" t="s">
        <v>230</v>
      </c>
      <c r="L91" s="360"/>
      <c r="M91" s="361"/>
    </row>
    <row r="92" spans="2:13" s="22" customFormat="1" ht="212" customHeight="1">
      <c r="B92" s="301"/>
      <c r="C92" s="358"/>
      <c r="D92" s="34" t="s">
        <v>156</v>
      </c>
      <c r="E92" s="59" t="s">
        <v>157</v>
      </c>
      <c r="F92" s="34" t="s">
        <v>158</v>
      </c>
      <c r="G92" s="362" t="s">
        <v>159</v>
      </c>
      <c r="H92" s="363"/>
      <c r="I92" s="363"/>
      <c r="J92" s="364"/>
      <c r="K92" s="228" t="s">
        <v>160</v>
      </c>
      <c r="L92" s="228"/>
      <c r="M92" s="359"/>
    </row>
    <row r="93" spans="2:13" s="22" customFormat="1" ht="143" customHeight="1">
      <c r="B93" s="301"/>
      <c r="C93" s="358"/>
      <c r="D93" s="34" t="s">
        <v>203</v>
      </c>
      <c r="E93" s="59" t="s">
        <v>161</v>
      </c>
      <c r="F93" s="34" t="s">
        <v>162</v>
      </c>
      <c r="G93" s="228" t="s">
        <v>163</v>
      </c>
      <c r="H93" s="228"/>
      <c r="I93" s="228"/>
      <c r="J93" s="228"/>
      <c r="K93" s="228" t="s">
        <v>164</v>
      </c>
      <c r="L93" s="228"/>
      <c r="M93" s="359"/>
    </row>
    <row r="94" spans="2:13" ht="157" customHeight="1">
      <c r="B94" s="366" t="s">
        <v>62</v>
      </c>
      <c r="C94" s="64" t="s">
        <v>189</v>
      </c>
      <c r="D94" s="61" t="s">
        <v>211</v>
      </c>
      <c r="E94" s="61" t="s">
        <v>66</v>
      </c>
      <c r="F94" s="61" t="s">
        <v>231</v>
      </c>
      <c r="G94" s="316" t="s">
        <v>190</v>
      </c>
      <c r="H94" s="316"/>
      <c r="I94" s="316"/>
      <c r="J94" s="316"/>
      <c r="K94" s="316" t="s">
        <v>90</v>
      </c>
      <c r="L94" s="316"/>
      <c r="M94" s="373"/>
    </row>
    <row r="95" spans="2:13" ht="176" customHeight="1" thickBot="1">
      <c r="B95" s="367"/>
      <c r="C95" s="65" t="s">
        <v>191</v>
      </c>
      <c r="D95" s="48" t="s">
        <v>192</v>
      </c>
      <c r="E95" s="48" t="s">
        <v>193</v>
      </c>
      <c r="F95" s="48" t="s">
        <v>194</v>
      </c>
      <c r="G95" s="365" t="s">
        <v>195</v>
      </c>
      <c r="H95" s="365"/>
      <c r="I95" s="365"/>
      <c r="J95" s="365"/>
      <c r="K95" s="365" t="s">
        <v>196</v>
      </c>
      <c r="L95" s="365"/>
      <c r="M95" s="374"/>
    </row>
    <row r="96" spans="2:13" ht="15.75" customHeight="1">
      <c r="C96" s="1"/>
      <c r="D96" s="1"/>
      <c r="E96" s="1"/>
      <c r="F96" s="1"/>
    </row>
    <row r="97" spans="2:13" ht="15.75" customHeight="1">
      <c r="C97" s="1"/>
      <c r="D97" s="1"/>
      <c r="E97" s="1"/>
      <c r="F97" s="1"/>
    </row>
    <row r="98" spans="2:13" ht="42" customHeight="1">
      <c r="B98" s="380" t="s">
        <v>91</v>
      </c>
      <c r="C98" s="217"/>
      <c r="D98" s="217"/>
      <c r="E98" s="217"/>
      <c r="F98" s="217"/>
      <c r="G98" s="217"/>
      <c r="H98" s="217"/>
      <c r="I98" s="217"/>
      <c r="J98" s="217"/>
      <c r="K98" s="217"/>
      <c r="L98" s="217"/>
      <c r="M98" s="217"/>
    </row>
    <row r="99" spans="2:13" ht="15.75" customHeight="1" thickBot="1">
      <c r="C99" s="1"/>
      <c r="D99" s="1"/>
      <c r="E99" s="1"/>
      <c r="F99" s="1"/>
    </row>
    <row r="100" spans="2:13" ht="48" customHeight="1">
      <c r="B100" s="218" t="s">
        <v>6</v>
      </c>
      <c r="C100" s="222"/>
      <c r="D100" s="353" t="s">
        <v>92</v>
      </c>
      <c r="E100" s="221"/>
      <c r="F100" s="221"/>
      <c r="G100" s="221"/>
      <c r="H100" s="221"/>
      <c r="I100" s="221"/>
      <c r="J100" s="221"/>
      <c r="K100" s="221"/>
      <c r="L100" s="221"/>
      <c r="M100" s="222"/>
    </row>
    <row r="101" spans="2:13" ht="31.5" customHeight="1">
      <c r="B101" s="368" t="s">
        <v>36</v>
      </c>
      <c r="C101" s="369"/>
      <c r="D101" s="354" t="s">
        <v>93</v>
      </c>
      <c r="E101" s="226"/>
      <c r="F101" s="226"/>
      <c r="G101" s="226"/>
      <c r="H101" s="226"/>
      <c r="I101" s="226"/>
      <c r="J101" s="226"/>
      <c r="K101" s="226"/>
      <c r="L101" s="226"/>
      <c r="M101" s="227"/>
    </row>
    <row r="102" spans="2:13" ht="57.75" customHeight="1">
      <c r="B102" s="368" t="s">
        <v>206</v>
      </c>
      <c r="C102" s="369"/>
      <c r="D102" s="370" t="s">
        <v>94</v>
      </c>
      <c r="E102" s="226"/>
      <c r="F102" s="226"/>
      <c r="G102" s="226"/>
      <c r="H102" s="226"/>
      <c r="I102" s="226"/>
      <c r="J102" s="226"/>
      <c r="K102" s="226"/>
      <c r="L102" s="226"/>
      <c r="M102" s="227"/>
    </row>
    <row r="103" spans="2:13" ht="55.5" customHeight="1" thickBot="1">
      <c r="B103" s="371" t="s">
        <v>207</v>
      </c>
      <c r="C103" s="372"/>
      <c r="D103" s="289" t="s">
        <v>216</v>
      </c>
      <c r="E103" s="290"/>
      <c r="F103" s="290"/>
      <c r="G103" s="290"/>
      <c r="H103" s="290"/>
      <c r="I103" s="290"/>
      <c r="J103" s="290"/>
      <c r="K103" s="290"/>
      <c r="L103" s="290"/>
      <c r="M103" s="288"/>
    </row>
    <row r="104" spans="2:13" ht="15.75" customHeight="1">
      <c r="C104" s="1"/>
      <c r="D104" s="1"/>
      <c r="E104" s="1"/>
      <c r="F104" s="1"/>
    </row>
    <row r="105" spans="2:13" ht="15.75" customHeight="1">
      <c r="B105" s="8" t="s">
        <v>95</v>
      </c>
      <c r="C105" s="1"/>
      <c r="D105" s="1"/>
      <c r="E105" s="1"/>
      <c r="F105" s="1"/>
    </row>
    <row r="106" spans="2:13" ht="15.75" customHeight="1" thickBot="1">
      <c r="C106" s="1"/>
      <c r="D106" s="1"/>
      <c r="E106" s="1"/>
      <c r="F106" s="1"/>
    </row>
    <row r="107" spans="2:13" ht="40.5" customHeight="1" thickBot="1">
      <c r="B107" s="291" t="s">
        <v>40</v>
      </c>
      <c r="C107" s="293" t="s">
        <v>41</v>
      </c>
      <c r="D107" s="294" t="s">
        <v>42</v>
      </c>
      <c r="E107" s="295"/>
      <c r="F107" s="295"/>
      <c r="G107" s="296" t="s">
        <v>43</v>
      </c>
      <c r="H107" s="295"/>
      <c r="I107" s="295"/>
      <c r="J107" s="295"/>
      <c r="K107" s="295"/>
      <c r="L107" s="295"/>
      <c r="M107" s="297"/>
    </row>
    <row r="108" spans="2:13" ht="15.75" customHeight="1">
      <c r="B108" s="292"/>
      <c r="C108" s="292"/>
      <c r="D108" s="9" t="s">
        <v>44</v>
      </c>
      <c r="E108" s="10" t="s">
        <v>45</v>
      </c>
      <c r="F108" s="11" t="s">
        <v>46</v>
      </c>
      <c r="G108" s="298" t="s">
        <v>47</v>
      </c>
      <c r="H108" s="221"/>
      <c r="I108" s="221"/>
      <c r="J108" s="219"/>
      <c r="K108" s="299" t="s">
        <v>48</v>
      </c>
      <c r="L108" s="221"/>
      <c r="M108" s="222"/>
    </row>
    <row r="109" spans="2:13" ht="15.75" customHeight="1" thickBot="1">
      <c r="B109" s="29"/>
      <c r="C109" s="30" t="s">
        <v>49</v>
      </c>
      <c r="D109" s="31" t="s">
        <v>50</v>
      </c>
      <c r="E109" s="32" t="s">
        <v>51</v>
      </c>
      <c r="F109" s="33" t="s">
        <v>52</v>
      </c>
      <c r="G109" s="308" t="s">
        <v>53</v>
      </c>
      <c r="H109" s="309"/>
      <c r="I109" s="309"/>
      <c r="J109" s="310"/>
      <c r="K109" s="311" t="s">
        <v>54</v>
      </c>
      <c r="L109" s="309"/>
      <c r="M109" s="312"/>
    </row>
    <row r="110" spans="2:13" ht="272">
      <c r="B110" s="383" t="s">
        <v>55</v>
      </c>
      <c r="C110" s="39" t="s">
        <v>113</v>
      </c>
      <c r="D110" s="38" t="s">
        <v>114</v>
      </c>
      <c r="E110" s="39" t="s">
        <v>115</v>
      </c>
      <c r="F110" s="39" t="s">
        <v>96</v>
      </c>
      <c r="G110" s="341" t="s">
        <v>219</v>
      </c>
      <c r="H110" s="342"/>
      <c r="I110" s="342"/>
      <c r="J110" s="342"/>
      <c r="K110" s="341" t="s">
        <v>97</v>
      </c>
      <c r="L110" s="342"/>
      <c r="M110" s="343"/>
    </row>
    <row r="111" spans="2:13" ht="263" customHeight="1">
      <c r="B111" s="384"/>
      <c r="C111" s="28" t="s">
        <v>116</v>
      </c>
      <c r="D111" s="23" t="s">
        <v>117</v>
      </c>
      <c r="E111" s="28" t="s">
        <v>98</v>
      </c>
      <c r="F111" s="28" t="s">
        <v>215</v>
      </c>
      <c r="G111" s="322" t="s">
        <v>118</v>
      </c>
      <c r="H111" s="323"/>
      <c r="I111" s="323"/>
      <c r="J111" s="323"/>
      <c r="K111" s="322" t="s">
        <v>99</v>
      </c>
      <c r="L111" s="323"/>
      <c r="M111" s="324"/>
    </row>
    <row r="112" spans="2:13" ht="120" customHeight="1">
      <c r="B112" s="384"/>
      <c r="C112" s="27" t="s">
        <v>119</v>
      </c>
      <c r="D112" s="28" t="s">
        <v>204</v>
      </c>
      <c r="E112" s="57" t="s">
        <v>100</v>
      </c>
      <c r="F112" s="57" t="s">
        <v>120</v>
      </c>
      <c r="G112" s="322" t="s">
        <v>121</v>
      </c>
      <c r="H112" s="323"/>
      <c r="I112" s="323"/>
      <c r="J112" s="323"/>
      <c r="K112" s="379" t="s">
        <v>101</v>
      </c>
      <c r="L112" s="323"/>
      <c r="M112" s="324"/>
    </row>
    <row r="113" spans="1:13" ht="178" customHeight="1">
      <c r="A113" s="214" t="s">
        <v>58</v>
      </c>
      <c r="B113" s="385" t="s">
        <v>58</v>
      </c>
      <c r="C113" s="216" t="s">
        <v>165</v>
      </c>
      <c r="D113" s="25" t="s">
        <v>166</v>
      </c>
      <c r="E113" s="25" t="s">
        <v>167</v>
      </c>
      <c r="F113" s="25" t="s">
        <v>168</v>
      </c>
      <c r="G113" s="216" t="s">
        <v>176</v>
      </c>
      <c r="H113" s="216"/>
      <c r="I113" s="216"/>
      <c r="J113" s="216"/>
      <c r="K113" s="381" t="s">
        <v>169</v>
      </c>
      <c r="L113" s="381"/>
      <c r="M113" s="382"/>
    </row>
    <row r="114" spans="1:13" ht="98" customHeight="1">
      <c r="A114" s="215"/>
      <c r="B114" s="385"/>
      <c r="C114" s="216"/>
      <c r="D114" s="25" t="s">
        <v>170</v>
      </c>
      <c r="E114" s="25" t="s">
        <v>171</v>
      </c>
      <c r="F114" s="25" t="s">
        <v>172</v>
      </c>
      <c r="G114" s="319" t="s">
        <v>175</v>
      </c>
      <c r="H114" s="319"/>
      <c r="I114" s="319"/>
      <c r="J114" s="319"/>
      <c r="K114" s="381" t="s">
        <v>173</v>
      </c>
      <c r="L114" s="381"/>
      <c r="M114" s="382"/>
    </row>
    <row r="115" spans="1:13" ht="241" customHeight="1" thickBot="1">
      <c r="B115" s="58" t="s">
        <v>62</v>
      </c>
      <c r="C115" s="37" t="s">
        <v>174</v>
      </c>
      <c r="D115" s="37" t="s">
        <v>197</v>
      </c>
      <c r="E115" s="37" t="s">
        <v>198</v>
      </c>
      <c r="F115" s="37" t="s">
        <v>199</v>
      </c>
      <c r="G115" s="326" t="s">
        <v>200</v>
      </c>
      <c r="H115" s="327"/>
      <c r="I115" s="327"/>
      <c r="J115" s="327"/>
      <c r="K115" s="326" t="s">
        <v>201</v>
      </c>
      <c r="L115" s="326"/>
      <c r="M115" s="375"/>
    </row>
    <row r="116" spans="1:13" ht="15.75" customHeight="1">
      <c r="C116" s="1"/>
      <c r="D116" s="1"/>
      <c r="E116" s="1"/>
      <c r="F116" s="1"/>
    </row>
    <row r="117" spans="1:13" ht="15.75" customHeight="1">
      <c r="C117" s="1"/>
      <c r="D117" s="1"/>
      <c r="E117" s="1"/>
      <c r="F117" s="1"/>
    </row>
    <row r="118" spans="1:13" ht="15.75" customHeight="1">
      <c r="C118" s="1"/>
      <c r="D118" s="1"/>
      <c r="E118" s="1"/>
      <c r="F118" s="1"/>
    </row>
    <row r="119" spans="1:13" ht="15.75" customHeight="1">
      <c r="C119" s="1"/>
      <c r="D119" s="1"/>
      <c r="E119" s="1"/>
      <c r="F119" s="1"/>
    </row>
    <row r="120" spans="1:13" ht="15.75" customHeight="1">
      <c r="C120" s="1"/>
      <c r="D120" s="1"/>
      <c r="E120" s="1"/>
      <c r="F120" s="1"/>
    </row>
    <row r="121" spans="1:13" ht="15.75" customHeight="1">
      <c r="C121" s="1"/>
      <c r="D121" s="1"/>
      <c r="E121" s="1"/>
      <c r="F121" s="1"/>
    </row>
    <row r="122" spans="1:13" ht="15.75" customHeight="1">
      <c r="C122" s="1"/>
      <c r="D122" s="1"/>
      <c r="E122" s="1"/>
      <c r="F122" s="1"/>
    </row>
    <row r="123" spans="1:13" ht="15.75" customHeight="1">
      <c r="C123" s="1"/>
      <c r="D123" s="1"/>
      <c r="E123" s="1"/>
      <c r="F123" s="1"/>
    </row>
    <row r="124" spans="1:13" ht="15.75" customHeight="1">
      <c r="C124" s="1"/>
      <c r="D124" s="1"/>
      <c r="E124" s="1"/>
      <c r="F124" s="1"/>
    </row>
    <row r="125" spans="1:13" ht="15.75" customHeight="1">
      <c r="C125" s="1"/>
      <c r="D125" s="1"/>
      <c r="E125" s="1"/>
      <c r="F125" s="1"/>
    </row>
    <row r="126" spans="1:13" ht="15.75" customHeight="1">
      <c r="C126" s="1"/>
      <c r="D126" s="1"/>
      <c r="E126" s="1"/>
      <c r="F126" s="1"/>
    </row>
    <row r="127" spans="1:13" ht="15.75" customHeight="1">
      <c r="C127" s="1"/>
      <c r="D127" s="1"/>
      <c r="E127" s="1"/>
      <c r="F127" s="1"/>
    </row>
    <row r="128" spans="1:13" ht="15.75" customHeight="1">
      <c r="C128" s="1"/>
      <c r="D128" s="1"/>
      <c r="E128" s="1"/>
      <c r="F128" s="1"/>
    </row>
    <row r="129" spans="3:6" ht="15.75" customHeight="1">
      <c r="C129" s="1"/>
      <c r="D129" s="1"/>
      <c r="E129" s="1"/>
      <c r="F129" s="1"/>
    </row>
    <row r="130" spans="3:6" ht="15.75" customHeight="1">
      <c r="C130" s="1"/>
      <c r="D130" s="1"/>
      <c r="E130" s="1"/>
      <c r="F130" s="1"/>
    </row>
    <row r="131" spans="3:6" ht="15.75" customHeight="1">
      <c r="C131" s="1"/>
      <c r="D131" s="1"/>
      <c r="E131" s="1"/>
      <c r="F131" s="1"/>
    </row>
    <row r="132" spans="3:6" ht="15.75" customHeight="1">
      <c r="C132" s="1"/>
      <c r="D132" s="1"/>
      <c r="E132" s="1"/>
      <c r="F132" s="1"/>
    </row>
    <row r="133" spans="3:6" ht="15.75" customHeight="1">
      <c r="C133" s="1"/>
      <c r="D133" s="1"/>
      <c r="E133" s="1"/>
      <c r="F133" s="1"/>
    </row>
    <row r="134" spans="3:6" ht="15.75" customHeight="1">
      <c r="C134" s="1"/>
      <c r="D134" s="1"/>
      <c r="E134" s="1"/>
      <c r="F134" s="1"/>
    </row>
    <row r="135" spans="3:6" ht="15.75" customHeight="1">
      <c r="C135" s="1"/>
      <c r="D135" s="1"/>
      <c r="E135" s="1"/>
      <c r="F135" s="1"/>
    </row>
    <row r="136" spans="3:6" ht="15.75" customHeight="1">
      <c r="C136" s="1"/>
      <c r="D136" s="1"/>
      <c r="E136" s="1"/>
      <c r="F136" s="1"/>
    </row>
    <row r="137" spans="3:6" ht="15.75" customHeight="1">
      <c r="C137" s="1"/>
      <c r="D137" s="1"/>
      <c r="E137" s="1"/>
      <c r="F137" s="1"/>
    </row>
    <row r="138" spans="3:6" ht="15.75" customHeight="1">
      <c r="C138" s="1"/>
      <c r="D138" s="1"/>
      <c r="E138" s="1"/>
      <c r="F138" s="1"/>
    </row>
    <row r="139" spans="3:6" ht="15.75" customHeight="1">
      <c r="C139" s="1"/>
      <c r="D139" s="1"/>
      <c r="E139" s="1"/>
      <c r="F139" s="1"/>
    </row>
    <row r="140" spans="3:6" ht="15.75" customHeight="1">
      <c r="C140" s="1"/>
      <c r="D140" s="1"/>
      <c r="E140" s="1"/>
      <c r="F140" s="1"/>
    </row>
    <row r="141" spans="3:6" ht="15.75" customHeight="1">
      <c r="C141" s="1"/>
      <c r="D141" s="1"/>
      <c r="E141" s="1"/>
      <c r="F141" s="1"/>
    </row>
    <row r="142" spans="3:6" ht="15.75" customHeight="1">
      <c r="C142" s="1"/>
      <c r="D142" s="1"/>
      <c r="E142" s="1"/>
      <c r="F142" s="1"/>
    </row>
    <row r="143" spans="3:6" ht="15.75" customHeight="1">
      <c r="C143" s="1"/>
      <c r="D143" s="1"/>
      <c r="E143" s="1"/>
      <c r="F143" s="1"/>
    </row>
    <row r="144" spans="3:6" ht="15.75" customHeight="1">
      <c r="C144" s="1"/>
      <c r="D144" s="1"/>
      <c r="E144" s="1"/>
      <c r="F144" s="1"/>
    </row>
    <row r="145" spans="3:6" ht="15.75" customHeight="1">
      <c r="C145" s="1"/>
      <c r="D145" s="1"/>
      <c r="E145" s="1"/>
      <c r="F145" s="1"/>
    </row>
    <row r="146" spans="3:6" ht="15.75" customHeight="1">
      <c r="C146" s="1"/>
      <c r="D146" s="1"/>
      <c r="E146" s="1"/>
      <c r="F146" s="1"/>
    </row>
    <row r="147" spans="3:6" ht="15.75" customHeight="1">
      <c r="C147" s="1"/>
      <c r="D147" s="1"/>
      <c r="E147" s="1"/>
      <c r="F147" s="1"/>
    </row>
    <row r="148" spans="3:6" ht="15.75" customHeight="1">
      <c r="C148" s="1"/>
      <c r="D148" s="1"/>
      <c r="E148" s="1"/>
      <c r="F148" s="1"/>
    </row>
    <row r="149" spans="3:6" ht="15.75" customHeight="1">
      <c r="C149" s="1"/>
      <c r="D149" s="1"/>
      <c r="E149" s="1"/>
      <c r="F149" s="1"/>
    </row>
    <row r="150" spans="3:6" ht="15.75" customHeight="1">
      <c r="C150" s="1"/>
      <c r="D150" s="1"/>
      <c r="E150" s="1"/>
      <c r="F150" s="1"/>
    </row>
    <row r="151" spans="3:6" ht="15.75" customHeight="1">
      <c r="C151" s="1"/>
      <c r="D151" s="1"/>
      <c r="E151" s="1"/>
      <c r="F151" s="1"/>
    </row>
    <row r="152" spans="3:6" ht="15.75" customHeight="1">
      <c r="C152" s="1"/>
      <c r="D152" s="1"/>
      <c r="E152" s="1"/>
      <c r="F152" s="1"/>
    </row>
    <row r="153" spans="3:6" ht="15.75" customHeight="1">
      <c r="C153" s="1"/>
      <c r="D153" s="1"/>
      <c r="E153" s="1"/>
      <c r="F153" s="1"/>
    </row>
    <row r="154" spans="3:6" ht="15.75" customHeight="1">
      <c r="C154" s="1"/>
      <c r="D154" s="1"/>
      <c r="E154" s="1"/>
      <c r="F154" s="1"/>
    </row>
    <row r="155" spans="3:6" ht="15.75" customHeight="1">
      <c r="C155" s="1"/>
      <c r="D155" s="1"/>
      <c r="E155" s="1"/>
      <c r="F155" s="1"/>
    </row>
    <row r="156" spans="3:6" ht="15.75" customHeight="1">
      <c r="C156" s="1"/>
      <c r="D156" s="1"/>
      <c r="E156" s="1"/>
      <c r="F156" s="1"/>
    </row>
    <row r="157" spans="3:6" ht="15.75" customHeight="1">
      <c r="C157" s="1"/>
      <c r="D157" s="1"/>
      <c r="E157" s="1"/>
      <c r="F157" s="1"/>
    </row>
    <row r="158" spans="3:6" ht="15.75" customHeight="1">
      <c r="C158" s="1"/>
      <c r="D158" s="1"/>
      <c r="E158" s="1"/>
      <c r="F158" s="1"/>
    </row>
    <row r="159" spans="3:6" ht="15.75" customHeight="1">
      <c r="C159" s="1"/>
      <c r="D159" s="1"/>
      <c r="E159" s="1"/>
      <c r="F159" s="1"/>
    </row>
    <row r="160" spans="3:6" ht="15.75" customHeight="1">
      <c r="C160" s="1"/>
      <c r="D160" s="1"/>
      <c r="E160" s="1"/>
      <c r="F160" s="1"/>
    </row>
    <row r="161" spans="3:6" ht="15.75" customHeight="1">
      <c r="C161" s="1"/>
      <c r="D161" s="1"/>
      <c r="E161" s="1"/>
      <c r="F161" s="1"/>
    </row>
    <row r="162" spans="3:6" ht="15.75" customHeight="1">
      <c r="C162" s="1"/>
      <c r="D162" s="1"/>
      <c r="E162" s="1"/>
      <c r="F162" s="1"/>
    </row>
    <row r="163" spans="3:6" ht="15.75" customHeight="1">
      <c r="C163" s="1"/>
      <c r="D163" s="1"/>
      <c r="E163" s="1"/>
      <c r="F163" s="1"/>
    </row>
    <row r="164" spans="3:6" ht="15.75" customHeight="1">
      <c r="C164" s="1"/>
      <c r="D164" s="1"/>
      <c r="E164" s="1"/>
      <c r="F164" s="1"/>
    </row>
    <row r="165" spans="3:6" ht="15.75" customHeight="1">
      <c r="C165" s="1"/>
      <c r="D165" s="1"/>
      <c r="E165" s="1"/>
      <c r="F165" s="1"/>
    </row>
    <row r="166" spans="3:6" ht="15.75" customHeight="1">
      <c r="C166" s="1"/>
      <c r="D166" s="1"/>
      <c r="E166" s="1"/>
      <c r="F166" s="1"/>
    </row>
    <row r="167" spans="3:6" ht="15.75" customHeight="1">
      <c r="C167" s="1"/>
      <c r="D167" s="1"/>
      <c r="E167" s="1"/>
      <c r="F167" s="1"/>
    </row>
    <row r="168" spans="3:6" ht="15.75" customHeight="1">
      <c r="C168" s="1"/>
      <c r="D168" s="1"/>
      <c r="E168" s="1"/>
      <c r="F168" s="1"/>
    </row>
    <row r="169" spans="3:6" ht="15.75" customHeight="1">
      <c r="C169" s="1"/>
      <c r="D169" s="1"/>
      <c r="E169" s="1"/>
      <c r="F169" s="1"/>
    </row>
    <row r="170" spans="3:6" ht="15.75" customHeight="1">
      <c r="C170" s="1"/>
      <c r="D170" s="1"/>
      <c r="E170" s="1"/>
      <c r="F170" s="1"/>
    </row>
    <row r="171" spans="3:6" ht="15.75" customHeight="1">
      <c r="C171" s="1"/>
      <c r="D171" s="1"/>
      <c r="E171" s="1"/>
      <c r="F171" s="1"/>
    </row>
    <row r="172" spans="3:6" ht="15.75" customHeight="1">
      <c r="C172" s="1"/>
      <c r="D172" s="1"/>
      <c r="E172" s="1"/>
      <c r="F172" s="1"/>
    </row>
    <row r="173" spans="3:6" ht="15.75" customHeight="1">
      <c r="C173" s="1"/>
      <c r="D173" s="1"/>
      <c r="E173" s="1"/>
      <c r="F173" s="1"/>
    </row>
    <row r="174" spans="3:6" ht="15.75" customHeight="1">
      <c r="C174" s="1"/>
      <c r="D174" s="1"/>
      <c r="E174" s="1"/>
      <c r="F174" s="1"/>
    </row>
    <row r="175" spans="3:6" ht="15.75" customHeight="1">
      <c r="C175" s="1"/>
      <c r="D175" s="1"/>
      <c r="E175" s="1"/>
      <c r="F175" s="1"/>
    </row>
    <row r="176" spans="3:6" ht="15.75" customHeight="1">
      <c r="C176" s="1"/>
      <c r="D176" s="1"/>
      <c r="E176" s="1"/>
      <c r="F176" s="1"/>
    </row>
    <row r="177" spans="3:6" ht="15.75" customHeight="1">
      <c r="C177" s="1"/>
      <c r="D177" s="1"/>
      <c r="E177" s="1"/>
      <c r="F177" s="1"/>
    </row>
    <row r="178" spans="3:6" ht="15.75" customHeight="1">
      <c r="C178" s="1"/>
      <c r="D178" s="1"/>
      <c r="E178" s="1"/>
      <c r="F178" s="1"/>
    </row>
    <row r="179" spans="3:6" ht="15.75" customHeight="1">
      <c r="C179" s="1"/>
      <c r="D179" s="1"/>
      <c r="E179" s="1"/>
      <c r="F179" s="1"/>
    </row>
    <row r="180" spans="3:6" ht="15.75" customHeight="1">
      <c r="C180" s="1"/>
      <c r="D180" s="1"/>
      <c r="E180" s="1"/>
      <c r="F180" s="1"/>
    </row>
    <row r="181" spans="3:6" ht="15.75" customHeight="1">
      <c r="C181" s="1"/>
      <c r="D181" s="1"/>
      <c r="E181" s="1"/>
      <c r="F181" s="1"/>
    </row>
    <row r="182" spans="3:6" ht="15.75" customHeight="1">
      <c r="C182" s="1"/>
      <c r="D182" s="1"/>
      <c r="E182" s="1"/>
      <c r="F182" s="1"/>
    </row>
    <row r="183" spans="3:6" ht="15.75" customHeight="1">
      <c r="C183" s="1"/>
      <c r="D183" s="1"/>
      <c r="E183" s="1"/>
      <c r="F183" s="1"/>
    </row>
    <row r="184" spans="3:6" ht="15.75" customHeight="1">
      <c r="C184" s="1"/>
      <c r="D184" s="1"/>
      <c r="E184" s="1"/>
      <c r="F184" s="1"/>
    </row>
    <row r="185" spans="3:6" ht="15.75" customHeight="1">
      <c r="C185" s="1"/>
      <c r="D185" s="1"/>
      <c r="E185" s="1"/>
      <c r="F185" s="1"/>
    </row>
    <row r="186" spans="3:6" ht="15.75" customHeight="1">
      <c r="C186" s="1"/>
      <c r="D186" s="1"/>
      <c r="E186" s="1"/>
      <c r="F186" s="1"/>
    </row>
    <row r="187" spans="3:6" ht="15.75" customHeight="1">
      <c r="C187" s="1"/>
      <c r="D187" s="1"/>
      <c r="E187" s="1"/>
      <c r="F187" s="1"/>
    </row>
    <row r="188" spans="3:6" ht="15.75" customHeight="1">
      <c r="C188" s="1"/>
      <c r="D188" s="1"/>
      <c r="E188" s="1"/>
      <c r="F188" s="1"/>
    </row>
    <row r="189" spans="3:6" ht="15.75" customHeight="1">
      <c r="C189" s="1"/>
      <c r="D189" s="1"/>
      <c r="E189" s="1"/>
      <c r="F189" s="1"/>
    </row>
    <row r="190" spans="3:6" ht="15.75" customHeight="1">
      <c r="C190" s="1"/>
      <c r="D190" s="1"/>
      <c r="E190" s="1"/>
      <c r="F190" s="1"/>
    </row>
    <row r="191" spans="3:6" ht="15.75" customHeight="1">
      <c r="C191" s="1"/>
      <c r="D191" s="1"/>
      <c r="E191" s="1"/>
      <c r="F191" s="1"/>
    </row>
    <row r="192" spans="3:6" ht="15.75" customHeight="1">
      <c r="C192" s="1"/>
      <c r="D192" s="1"/>
      <c r="E192" s="1"/>
      <c r="F192" s="1"/>
    </row>
    <row r="193" spans="3:6" ht="15.75" customHeight="1">
      <c r="C193" s="1"/>
      <c r="D193" s="1"/>
      <c r="E193" s="1"/>
      <c r="F193" s="1"/>
    </row>
    <row r="194" spans="3:6" ht="15.75" customHeight="1">
      <c r="C194" s="1"/>
      <c r="D194" s="1"/>
      <c r="E194" s="1"/>
      <c r="F194" s="1"/>
    </row>
    <row r="195" spans="3:6" ht="15.75" customHeight="1">
      <c r="C195" s="1"/>
      <c r="D195" s="1"/>
      <c r="E195" s="1"/>
      <c r="F195" s="1"/>
    </row>
    <row r="196" spans="3:6" ht="15.75" customHeight="1">
      <c r="C196" s="1"/>
      <c r="D196" s="1"/>
      <c r="E196" s="1"/>
      <c r="F196" s="1"/>
    </row>
    <row r="197" spans="3:6" ht="15.75" customHeight="1">
      <c r="C197" s="1"/>
      <c r="D197" s="1"/>
      <c r="E197" s="1"/>
      <c r="F197" s="1"/>
    </row>
    <row r="198" spans="3:6" ht="15.75" customHeight="1">
      <c r="C198" s="1"/>
      <c r="D198" s="1"/>
      <c r="E198" s="1"/>
      <c r="F198" s="1"/>
    </row>
    <row r="199" spans="3:6" ht="15.75" customHeight="1">
      <c r="C199" s="1"/>
      <c r="D199" s="1"/>
      <c r="E199" s="1"/>
      <c r="F199" s="1"/>
    </row>
    <row r="200" spans="3:6" ht="15.75" customHeight="1">
      <c r="C200" s="1"/>
      <c r="D200" s="1"/>
      <c r="E200" s="1"/>
      <c r="F200" s="1"/>
    </row>
    <row r="201" spans="3:6" ht="15.75" customHeight="1">
      <c r="C201" s="1"/>
      <c r="D201" s="1"/>
      <c r="E201" s="1"/>
      <c r="F201" s="1"/>
    </row>
    <row r="202" spans="3:6" ht="15.75" customHeight="1">
      <c r="C202" s="1"/>
      <c r="D202" s="1"/>
      <c r="E202" s="1"/>
      <c r="F202" s="1"/>
    </row>
    <row r="203" spans="3:6" ht="15.75" customHeight="1">
      <c r="C203" s="1"/>
      <c r="D203" s="1"/>
      <c r="E203" s="1"/>
      <c r="F203" s="1"/>
    </row>
    <row r="204" spans="3:6" ht="15.75" customHeight="1">
      <c r="C204" s="1"/>
      <c r="D204" s="1"/>
      <c r="E204" s="1"/>
      <c r="F204" s="1"/>
    </row>
    <row r="205" spans="3:6" ht="15.75" customHeight="1">
      <c r="C205" s="1"/>
      <c r="D205" s="1"/>
      <c r="E205" s="1"/>
      <c r="F205" s="1"/>
    </row>
    <row r="206" spans="3:6" ht="15.75" customHeight="1">
      <c r="C206" s="1"/>
      <c r="D206" s="1"/>
      <c r="E206" s="1"/>
      <c r="F206" s="1"/>
    </row>
    <row r="207" spans="3:6" ht="15.75" customHeight="1">
      <c r="C207" s="1"/>
      <c r="D207" s="1"/>
      <c r="E207" s="1"/>
      <c r="F207" s="1"/>
    </row>
    <row r="208" spans="3:6" ht="15.75" customHeight="1">
      <c r="C208" s="1"/>
      <c r="D208" s="1"/>
      <c r="E208" s="1"/>
      <c r="F208" s="1"/>
    </row>
    <row r="209" spans="3:6" ht="15.75" customHeight="1">
      <c r="C209" s="1"/>
      <c r="D209" s="1"/>
      <c r="E209" s="1"/>
      <c r="F209" s="1"/>
    </row>
    <row r="210" spans="3:6" ht="15.75" customHeight="1">
      <c r="C210" s="1"/>
      <c r="D210" s="1"/>
      <c r="E210" s="1"/>
      <c r="F210" s="1"/>
    </row>
    <row r="211" spans="3:6" ht="15.75" customHeight="1">
      <c r="C211" s="1"/>
      <c r="D211" s="1"/>
      <c r="E211" s="1"/>
      <c r="F211" s="1"/>
    </row>
    <row r="212" spans="3:6" ht="15.75" customHeight="1">
      <c r="C212" s="1"/>
      <c r="D212" s="1"/>
      <c r="E212" s="1"/>
      <c r="F212" s="1"/>
    </row>
    <row r="213" spans="3:6" ht="15.75" customHeight="1">
      <c r="C213" s="1"/>
      <c r="D213" s="1"/>
      <c r="E213" s="1"/>
      <c r="F213" s="1"/>
    </row>
    <row r="214" spans="3:6" ht="15.75" customHeight="1">
      <c r="C214" s="1"/>
      <c r="D214" s="1"/>
      <c r="E214" s="1"/>
      <c r="F214" s="1"/>
    </row>
    <row r="215" spans="3:6" ht="15.75" customHeight="1">
      <c r="C215" s="1"/>
      <c r="D215" s="1"/>
      <c r="E215" s="1"/>
      <c r="F215" s="1"/>
    </row>
    <row r="216" spans="3:6" ht="15.75" customHeight="1">
      <c r="C216" s="1"/>
      <c r="D216" s="1"/>
      <c r="E216" s="1"/>
      <c r="F216" s="1"/>
    </row>
    <row r="217" spans="3:6" ht="15.75" customHeight="1">
      <c r="C217" s="1"/>
      <c r="D217" s="1"/>
      <c r="E217" s="1"/>
      <c r="F217" s="1"/>
    </row>
    <row r="218" spans="3:6" ht="15.75" customHeight="1">
      <c r="C218" s="1"/>
      <c r="D218" s="1"/>
      <c r="E218" s="1"/>
      <c r="F218" s="1"/>
    </row>
    <row r="219" spans="3:6" ht="15.75" customHeight="1">
      <c r="C219" s="1"/>
      <c r="D219" s="1"/>
      <c r="E219" s="1"/>
      <c r="F219" s="1"/>
    </row>
    <row r="220" spans="3:6" ht="15.75" customHeight="1">
      <c r="C220" s="1"/>
      <c r="D220" s="1"/>
      <c r="E220" s="1"/>
      <c r="F220" s="1"/>
    </row>
    <row r="221" spans="3:6" ht="15.75" customHeight="1">
      <c r="C221" s="1"/>
      <c r="D221" s="1"/>
      <c r="E221" s="1"/>
      <c r="F221" s="1"/>
    </row>
    <row r="222" spans="3:6" ht="15.75" customHeight="1">
      <c r="C222" s="1"/>
      <c r="D222" s="1"/>
      <c r="E222" s="1"/>
      <c r="F222" s="1"/>
    </row>
    <row r="223" spans="3:6" ht="15.75" customHeight="1">
      <c r="C223" s="1"/>
      <c r="D223" s="1"/>
      <c r="E223" s="1"/>
      <c r="F223" s="1"/>
    </row>
    <row r="224" spans="3:6" ht="15.75" customHeight="1">
      <c r="C224" s="1"/>
      <c r="D224" s="1"/>
      <c r="E224" s="1"/>
      <c r="F224" s="1"/>
    </row>
    <row r="225" spans="3:6" ht="15.75" customHeight="1">
      <c r="C225" s="1"/>
      <c r="D225" s="1"/>
      <c r="E225" s="1"/>
      <c r="F225" s="1"/>
    </row>
    <row r="226" spans="3:6" ht="15.75" customHeight="1">
      <c r="C226" s="1"/>
      <c r="D226" s="1"/>
      <c r="E226" s="1"/>
      <c r="F226" s="1"/>
    </row>
    <row r="227" spans="3:6" ht="15.75" customHeight="1">
      <c r="C227" s="1"/>
      <c r="D227" s="1"/>
      <c r="E227" s="1"/>
      <c r="F227" s="1"/>
    </row>
    <row r="228" spans="3:6" ht="15.75" customHeight="1">
      <c r="C228" s="1"/>
      <c r="D228" s="1"/>
      <c r="E228" s="1"/>
      <c r="F228" s="1"/>
    </row>
    <row r="229" spans="3:6" ht="15.75" customHeight="1">
      <c r="C229" s="1"/>
      <c r="D229" s="1"/>
      <c r="E229" s="1"/>
      <c r="F229" s="1"/>
    </row>
    <row r="230" spans="3:6" ht="15.75" customHeight="1">
      <c r="C230" s="1"/>
      <c r="D230" s="1"/>
      <c r="E230" s="1"/>
      <c r="F230" s="1"/>
    </row>
    <row r="231" spans="3:6" ht="15.75" customHeight="1">
      <c r="C231" s="1"/>
      <c r="D231" s="1"/>
      <c r="E231" s="1"/>
      <c r="F231" s="1"/>
    </row>
    <row r="232" spans="3:6" ht="15.75" customHeight="1">
      <c r="C232" s="1"/>
      <c r="D232" s="1"/>
      <c r="E232" s="1"/>
      <c r="F232" s="1"/>
    </row>
    <row r="233" spans="3:6" ht="15.75" customHeight="1">
      <c r="C233" s="1"/>
      <c r="D233" s="1"/>
      <c r="E233" s="1"/>
      <c r="F233" s="1"/>
    </row>
    <row r="234" spans="3:6" ht="15.75" customHeight="1">
      <c r="C234" s="1"/>
      <c r="D234" s="1"/>
      <c r="E234" s="1"/>
      <c r="F234" s="1"/>
    </row>
    <row r="235" spans="3:6" ht="15.75" customHeight="1">
      <c r="C235" s="1"/>
      <c r="D235" s="1"/>
      <c r="E235" s="1"/>
      <c r="F235" s="1"/>
    </row>
    <row r="236" spans="3:6" ht="15.75" customHeight="1">
      <c r="C236" s="1"/>
      <c r="D236" s="1"/>
      <c r="E236" s="1"/>
      <c r="F236" s="1"/>
    </row>
    <row r="237" spans="3:6" ht="15.75" customHeight="1">
      <c r="C237" s="1"/>
      <c r="D237" s="1"/>
      <c r="E237" s="1"/>
      <c r="F237" s="1"/>
    </row>
    <row r="238" spans="3:6" ht="15.75" customHeight="1">
      <c r="C238" s="1"/>
      <c r="D238" s="1"/>
      <c r="E238" s="1"/>
      <c r="F238" s="1"/>
    </row>
    <row r="239" spans="3:6" ht="15.75" customHeight="1">
      <c r="C239" s="1"/>
      <c r="D239" s="1"/>
      <c r="E239" s="1"/>
      <c r="F239" s="1"/>
    </row>
    <row r="240" spans="3:6" ht="15.75" customHeight="1">
      <c r="C240" s="1"/>
      <c r="D240" s="1"/>
      <c r="E240" s="1"/>
      <c r="F240" s="1"/>
    </row>
    <row r="241" spans="3:6" ht="15.75" customHeight="1">
      <c r="C241" s="1"/>
      <c r="D241" s="1"/>
      <c r="E241" s="1"/>
      <c r="F241" s="1"/>
    </row>
    <row r="242" spans="3:6" ht="15.75" customHeight="1">
      <c r="C242" s="1"/>
      <c r="D242" s="1"/>
      <c r="E242" s="1"/>
      <c r="F242" s="1"/>
    </row>
    <row r="243" spans="3:6" ht="15.75" customHeight="1">
      <c r="C243" s="1"/>
      <c r="D243" s="1"/>
      <c r="E243" s="1"/>
      <c r="F243" s="1"/>
    </row>
    <row r="244" spans="3:6" ht="15.75" customHeight="1">
      <c r="C244" s="1"/>
      <c r="D244" s="1"/>
      <c r="E244" s="1"/>
      <c r="F244" s="1"/>
    </row>
    <row r="245" spans="3:6" ht="15.75" customHeight="1">
      <c r="C245" s="1"/>
      <c r="D245" s="1"/>
      <c r="E245" s="1"/>
      <c r="F245" s="1"/>
    </row>
    <row r="246" spans="3:6" ht="15.75" customHeight="1">
      <c r="C246" s="1"/>
      <c r="D246" s="1"/>
      <c r="E246" s="1"/>
      <c r="F246" s="1"/>
    </row>
    <row r="247" spans="3:6" ht="15.75" customHeight="1">
      <c r="C247" s="1"/>
      <c r="D247" s="1"/>
      <c r="E247" s="1"/>
      <c r="F247" s="1"/>
    </row>
    <row r="248" spans="3:6" ht="15.75" customHeight="1">
      <c r="C248" s="1"/>
      <c r="D248" s="1"/>
      <c r="E248" s="1"/>
      <c r="F248" s="1"/>
    </row>
    <row r="249" spans="3:6" ht="15.75" customHeight="1">
      <c r="C249" s="1"/>
      <c r="D249" s="1"/>
      <c r="E249" s="1"/>
      <c r="F249" s="1"/>
    </row>
    <row r="250" spans="3:6" ht="15.75" customHeight="1">
      <c r="C250" s="1"/>
      <c r="D250" s="1"/>
      <c r="E250" s="1"/>
      <c r="F250" s="1"/>
    </row>
    <row r="251" spans="3:6" ht="15.75" customHeight="1">
      <c r="C251" s="1"/>
      <c r="D251" s="1"/>
      <c r="E251" s="1"/>
      <c r="F251" s="1"/>
    </row>
    <row r="252" spans="3:6" ht="15.75" customHeight="1">
      <c r="C252" s="1"/>
      <c r="D252" s="1"/>
      <c r="E252" s="1"/>
      <c r="F252" s="1"/>
    </row>
    <row r="253" spans="3:6" ht="15.75" customHeight="1">
      <c r="C253" s="1"/>
      <c r="D253" s="1"/>
      <c r="E253" s="1"/>
      <c r="F253" s="1"/>
    </row>
    <row r="254" spans="3:6" ht="15.75" customHeight="1">
      <c r="C254" s="1"/>
      <c r="D254" s="1"/>
      <c r="E254" s="1"/>
      <c r="F254" s="1"/>
    </row>
    <row r="255" spans="3:6" ht="15.75" customHeight="1">
      <c r="C255" s="1"/>
      <c r="D255" s="1"/>
      <c r="E255" s="1"/>
      <c r="F255" s="1"/>
    </row>
    <row r="256" spans="3:6" ht="15.75" customHeight="1">
      <c r="C256" s="1"/>
      <c r="D256" s="1"/>
      <c r="E256" s="1"/>
      <c r="F256" s="1"/>
    </row>
    <row r="257" spans="3:6" ht="15.75" customHeight="1">
      <c r="C257" s="1"/>
      <c r="D257" s="1"/>
      <c r="E257" s="1"/>
      <c r="F257" s="1"/>
    </row>
    <row r="258" spans="3:6" ht="15.75" customHeight="1">
      <c r="C258" s="1"/>
      <c r="D258" s="1"/>
      <c r="E258" s="1"/>
      <c r="F258" s="1"/>
    </row>
    <row r="259" spans="3:6" ht="15.75" customHeight="1">
      <c r="C259" s="1"/>
      <c r="D259" s="1"/>
      <c r="E259" s="1"/>
      <c r="F259" s="1"/>
    </row>
    <row r="260" spans="3:6" ht="15.75" customHeight="1">
      <c r="C260" s="1"/>
      <c r="D260" s="1"/>
      <c r="E260" s="1"/>
      <c r="F260" s="1"/>
    </row>
    <row r="261" spans="3:6" ht="15.75" customHeight="1">
      <c r="C261" s="1"/>
      <c r="D261" s="1"/>
      <c r="E261" s="1"/>
      <c r="F261" s="1"/>
    </row>
    <row r="262" spans="3:6" ht="15.75" customHeight="1">
      <c r="C262" s="1"/>
      <c r="D262" s="1"/>
      <c r="E262" s="1"/>
      <c r="F262" s="1"/>
    </row>
    <row r="263" spans="3:6" ht="15.75" customHeight="1">
      <c r="C263" s="1"/>
      <c r="D263" s="1"/>
      <c r="E263" s="1"/>
      <c r="F263" s="1"/>
    </row>
    <row r="264" spans="3:6" ht="15.75" customHeight="1">
      <c r="C264" s="1"/>
      <c r="D264" s="1"/>
      <c r="E264" s="1"/>
      <c r="F264" s="1"/>
    </row>
    <row r="265" spans="3:6" ht="15.75" customHeight="1">
      <c r="C265" s="1"/>
      <c r="D265" s="1"/>
      <c r="E265" s="1"/>
      <c r="F265" s="1"/>
    </row>
    <row r="266" spans="3:6" ht="15.75" customHeight="1">
      <c r="C266" s="1"/>
      <c r="D266" s="1"/>
      <c r="E266" s="1"/>
      <c r="F266" s="1"/>
    </row>
    <row r="267" spans="3:6" ht="15.75" customHeight="1">
      <c r="C267" s="1"/>
      <c r="D267" s="1"/>
      <c r="E267" s="1"/>
      <c r="F267" s="1"/>
    </row>
    <row r="268" spans="3:6" ht="15.75" customHeight="1">
      <c r="C268" s="1"/>
      <c r="D268" s="1"/>
      <c r="E268" s="1"/>
      <c r="F268" s="1"/>
    </row>
    <row r="269" spans="3:6" ht="15.75" customHeight="1">
      <c r="C269" s="1"/>
      <c r="D269" s="1"/>
      <c r="E269" s="1"/>
      <c r="F269" s="1"/>
    </row>
    <row r="270" spans="3:6" ht="15.75" customHeight="1">
      <c r="C270" s="1"/>
      <c r="D270" s="1"/>
      <c r="E270" s="1"/>
      <c r="F270" s="1"/>
    </row>
    <row r="271" spans="3:6" ht="15.75" customHeight="1">
      <c r="C271" s="1"/>
      <c r="D271" s="1"/>
      <c r="E271" s="1"/>
      <c r="F271" s="1"/>
    </row>
    <row r="272" spans="3:6" ht="15.75" customHeight="1">
      <c r="C272" s="1"/>
      <c r="D272" s="1"/>
      <c r="E272" s="1"/>
      <c r="F272" s="1"/>
    </row>
    <row r="273" spans="3:6" ht="15.75" customHeight="1">
      <c r="C273" s="1"/>
      <c r="D273" s="1"/>
      <c r="E273" s="1"/>
      <c r="F273" s="1"/>
    </row>
    <row r="274" spans="3:6" ht="15.75" customHeight="1">
      <c r="C274" s="1"/>
      <c r="D274" s="1"/>
      <c r="E274" s="1"/>
      <c r="F274" s="1"/>
    </row>
    <row r="275" spans="3:6" ht="15.75" customHeight="1">
      <c r="C275" s="1"/>
      <c r="D275" s="1"/>
      <c r="E275" s="1"/>
      <c r="F275" s="1"/>
    </row>
    <row r="276" spans="3:6" ht="15.75" customHeight="1">
      <c r="C276" s="1"/>
      <c r="D276" s="1"/>
      <c r="E276" s="1"/>
      <c r="F276" s="1"/>
    </row>
    <row r="277" spans="3:6" ht="15.75" customHeight="1">
      <c r="C277" s="1"/>
      <c r="D277" s="1"/>
      <c r="E277" s="1"/>
      <c r="F277" s="1"/>
    </row>
    <row r="278" spans="3:6" ht="15.75" customHeight="1">
      <c r="C278" s="1"/>
      <c r="D278" s="1"/>
      <c r="E278" s="1"/>
      <c r="F278" s="1"/>
    </row>
    <row r="279" spans="3:6" ht="15.75" customHeight="1">
      <c r="C279" s="1"/>
      <c r="D279" s="1"/>
      <c r="E279" s="1"/>
      <c r="F279" s="1"/>
    </row>
    <row r="280" spans="3:6" ht="15.75" customHeight="1">
      <c r="C280" s="1"/>
      <c r="D280" s="1"/>
      <c r="E280" s="1"/>
      <c r="F280" s="1"/>
    </row>
    <row r="281" spans="3:6" ht="15.75" customHeight="1">
      <c r="C281" s="1"/>
      <c r="D281" s="1"/>
      <c r="E281" s="1"/>
      <c r="F281" s="1"/>
    </row>
    <row r="282" spans="3:6" ht="15.75" customHeight="1">
      <c r="C282" s="1"/>
      <c r="D282" s="1"/>
      <c r="E282" s="1"/>
      <c r="F282" s="1"/>
    </row>
    <row r="283" spans="3:6" ht="15.75" customHeight="1">
      <c r="C283" s="1"/>
      <c r="D283" s="1"/>
      <c r="E283" s="1"/>
      <c r="F283" s="1"/>
    </row>
    <row r="284" spans="3:6" ht="15.75" customHeight="1">
      <c r="C284" s="1"/>
      <c r="D284" s="1"/>
      <c r="E284" s="1"/>
      <c r="F284" s="1"/>
    </row>
    <row r="285" spans="3:6" ht="15.75" customHeight="1">
      <c r="C285" s="1"/>
      <c r="D285" s="1"/>
      <c r="E285" s="1"/>
      <c r="F285" s="1"/>
    </row>
    <row r="286" spans="3:6" ht="15.75" customHeight="1">
      <c r="C286" s="1"/>
      <c r="D286" s="1"/>
      <c r="E286" s="1"/>
      <c r="F286" s="1"/>
    </row>
    <row r="287" spans="3:6" ht="15.75" customHeight="1">
      <c r="C287" s="1"/>
      <c r="D287" s="1"/>
      <c r="E287" s="1"/>
      <c r="F287" s="1"/>
    </row>
    <row r="288" spans="3:6" ht="15.75" customHeight="1">
      <c r="C288" s="1"/>
      <c r="D288" s="1"/>
      <c r="E288" s="1"/>
      <c r="F288" s="1"/>
    </row>
    <row r="289" spans="3:6" ht="15.75" customHeight="1">
      <c r="C289" s="1"/>
      <c r="D289" s="1"/>
      <c r="E289" s="1"/>
      <c r="F289" s="1"/>
    </row>
    <row r="290" spans="3:6" ht="15.75" customHeight="1">
      <c r="C290" s="1"/>
      <c r="D290" s="1"/>
      <c r="E290" s="1"/>
      <c r="F290" s="1"/>
    </row>
    <row r="291" spans="3:6" ht="15.75" customHeight="1">
      <c r="C291" s="1"/>
      <c r="D291" s="1"/>
      <c r="E291" s="1"/>
      <c r="F291" s="1"/>
    </row>
    <row r="292" spans="3:6" ht="15.75" customHeight="1">
      <c r="C292" s="1"/>
      <c r="D292" s="1"/>
      <c r="E292" s="1"/>
      <c r="F292" s="1"/>
    </row>
    <row r="293" spans="3:6" ht="15.75" customHeight="1">
      <c r="C293" s="1"/>
      <c r="D293" s="1"/>
      <c r="E293" s="1"/>
      <c r="F293" s="1"/>
    </row>
    <row r="294" spans="3:6" ht="15.75" customHeight="1">
      <c r="C294" s="1"/>
      <c r="D294" s="1"/>
      <c r="E294" s="1"/>
      <c r="F294" s="1"/>
    </row>
    <row r="295" spans="3:6" ht="15.75" customHeight="1">
      <c r="C295" s="1"/>
      <c r="D295" s="1"/>
      <c r="E295" s="1"/>
      <c r="F295" s="1"/>
    </row>
    <row r="296" spans="3:6" ht="15.75" customHeight="1">
      <c r="C296" s="1"/>
      <c r="D296" s="1"/>
      <c r="E296" s="1"/>
      <c r="F296" s="1"/>
    </row>
    <row r="297" spans="3:6" ht="15.75" customHeight="1">
      <c r="C297" s="1"/>
      <c r="D297" s="1"/>
      <c r="E297" s="1"/>
      <c r="F297" s="1"/>
    </row>
    <row r="298" spans="3:6" ht="15.75" customHeight="1">
      <c r="C298" s="1"/>
      <c r="D298" s="1"/>
      <c r="E298" s="1"/>
      <c r="F298" s="1"/>
    </row>
    <row r="299" spans="3:6" ht="15.75" customHeight="1">
      <c r="C299" s="1"/>
      <c r="D299" s="1"/>
      <c r="E299" s="1"/>
      <c r="F299" s="1"/>
    </row>
    <row r="300" spans="3:6" ht="15.75" customHeight="1">
      <c r="C300" s="1"/>
      <c r="D300" s="1"/>
      <c r="E300" s="1"/>
      <c r="F300" s="1"/>
    </row>
    <row r="301" spans="3:6" ht="15.75" customHeight="1">
      <c r="C301" s="1"/>
      <c r="D301" s="1"/>
      <c r="E301" s="1"/>
      <c r="F301" s="1"/>
    </row>
    <row r="302" spans="3:6" ht="15.75" customHeight="1">
      <c r="C302" s="1"/>
      <c r="D302" s="1"/>
      <c r="E302" s="1"/>
      <c r="F302" s="1"/>
    </row>
    <row r="303" spans="3:6" ht="15.75" customHeight="1">
      <c r="C303" s="1"/>
      <c r="D303" s="1"/>
      <c r="E303" s="1"/>
      <c r="F303" s="1"/>
    </row>
    <row r="304" spans="3:6" ht="15.75" customHeight="1">
      <c r="C304" s="1"/>
      <c r="D304" s="1"/>
      <c r="E304" s="1"/>
      <c r="F304" s="1"/>
    </row>
    <row r="305" spans="3:6" ht="15.75" customHeight="1">
      <c r="C305" s="1"/>
      <c r="D305" s="1"/>
      <c r="E305" s="1"/>
      <c r="F305" s="1"/>
    </row>
    <row r="306" spans="3:6" ht="15.75" customHeight="1">
      <c r="C306" s="1"/>
      <c r="D306" s="1"/>
      <c r="E306" s="1"/>
      <c r="F306" s="1"/>
    </row>
    <row r="307" spans="3:6" ht="15.75" customHeight="1">
      <c r="C307" s="1"/>
      <c r="D307" s="1"/>
      <c r="E307" s="1"/>
      <c r="F307" s="1"/>
    </row>
    <row r="308" spans="3:6" ht="15.75" customHeight="1">
      <c r="C308" s="1"/>
      <c r="D308" s="1"/>
      <c r="E308" s="1"/>
      <c r="F308" s="1"/>
    </row>
    <row r="309" spans="3:6" ht="15.75" customHeight="1">
      <c r="C309" s="1"/>
      <c r="D309" s="1"/>
      <c r="E309" s="1"/>
      <c r="F309" s="1"/>
    </row>
    <row r="310" spans="3:6" ht="15.75" customHeight="1">
      <c r="C310" s="1"/>
      <c r="D310" s="1"/>
      <c r="E310" s="1"/>
      <c r="F310" s="1"/>
    </row>
    <row r="311" spans="3:6" ht="15.75" customHeight="1">
      <c r="C311" s="1"/>
      <c r="D311" s="1"/>
      <c r="E311" s="1"/>
      <c r="F311" s="1"/>
    </row>
    <row r="312" spans="3:6" ht="15.75" customHeight="1">
      <c r="C312" s="1"/>
      <c r="D312" s="1"/>
      <c r="E312" s="1"/>
      <c r="F312" s="1"/>
    </row>
    <row r="313" spans="3:6" ht="15.75" customHeight="1">
      <c r="C313" s="1"/>
      <c r="D313" s="1"/>
      <c r="E313" s="1"/>
      <c r="F313" s="1"/>
    </row>
    <row r="314" spans="3:6" ht="15.75" customHeight="1">
      <c r="C314" s="1"/>
      <c r="D314" s="1"/>
      <c r="E314" s="1"/>
      <c r="F314" s="1"/>
    </row>
    <row r="315" spans="3:6" ht="15.75" customHeight="1">
      <c r="C315" s="1"/>
      <c r="D315" s="1"/>
      <c r="E315" s="1"/>
      <c r="F315" s="1"/>
    </row>
    <row r="316" spans="3:6" ht="15.75" customHeight="1">
      <c r="C316" s="1"/>
      <c r="D316" s="1"/>
      <c r="E316" s="1"/>
      <c r="F316" s="1"/>
    </row>
    <row r="317" spans="3:6" ht="15.75" customHeight="1">
      <c r="C317" s="1"/>
      <c r="D317" s="1"/>
      <c r="E317" s="1"/>
      <c r="F317" s="1"/>
    </row>
    <row r="318" spans="3:6" ht="15.75" customHeight="1">
      <c r="C318" s="1"/>
      <c r="D318" s="1"/>
      <c r="E318" s="1"/>
      <c r="F318" s="1"/>
    </row>
    <row r="319" spans="3:6" ht="15.75" customHeight="1">
      <c r="C319" s="1"/>
      <c r="D319" s="1"/>
      <c r="E319" s="1"/>
      <c r="F319" s="1"/>
    </row>
    <row r="320" spans="3:6" ht="15.75" customHeight="1">
      <c r="C320" s="1"/>
      <c r="D320" s="1"/>
      <c r="E320" s="1"/>
      <c r="F320" s="1"/>
    </row>
    <row r="321" spans="3:6" ht="15.75" customHeight="1">
      <c r="C321" s="1"/>
      <c r="D321" s="1"/>
      <c r="E321" s="1"/>
      <c r="F321" s="1"/>
    </row>
    <row r="322" spans="3:6" ht="15.75" customHeight="1">
      <c r="C322" s="1"/>
      <c r="D322" s="1"/>
      <c r="E322" s="1"/>
      <c r="F322" s="1"/>
    </row>
    <row r="323" spans="3:6" ht="15.75" customHeight="1">
      <c r="C323" s="1"/>
      <c r="D323" s="1"/>
      <c r="E323" s="1"/>
      <c r="F323" s="1"/>
    </row>
    <row r="324" spans="3:6" ht="15.75" customHeight="1">
      <c r="C324" s="1"/>
      <c r="D324" s="1"/>
      <c r="E324" s="1"/>
      <c r="F324" s="1"/>
    </row>
    <row r="325" spans="3:6" ht="15.75" customHeight="1">
      <c r="C325" s="1"/>
      <c r="D325" s="1"/>
      <c r="E325" s="1"/>
      <c r="F325" s="1"/>
    </row>
    <row r="326" spans="3:6" ht="15.75" customHeight="1">
      <c r="C326" s="1"/>
      <c r="D326" s="1"/>
      <c r="E326" s="1"/>
      <c r="F326" s="1"/>
    </row>
    <row r="327" spans="3:6" ht="15.75" customHeight="1">
      <c r="C327" s="1"/>
      <c r="D327" s="1"/>
      <c r="E327" s="1"/>
      <c r="F327" s="1"/>
    </row>
    <row r="328" spans="3:6" ht="15.75" customHeight="1">
      <c r="C328" s="1"/>
      <c r="D328" s="1"/>
      <c r="E328" s="1"/>
      <c r="F328" s="1"/>
    </row>
    <row r="329" spans="3:6" ht="15.75" customHeight="1">
      <c r="C329" s="1"/>
      <c r="D329" s="1"/>
      <c r="E329" s="1"/>
      <c r="F329" s="1"/>
    </row>
    <row r="330" spans="3:6" ht="15.75" customHeight="1">
      <c r="C330" s="1"/>
      <c r="D330" s="1"/>
      <c r="E330" s="1"/>
      <c r="F330" s="1"/>
    </row>
    <row r="331" spans="3:6" ht="15.75" customHeight="1">
      <c r="C331" s="1"/>
      <c r="D331" s="1"/>
      <c r="E331" s="1"/>
      <c r="F331" s="1"/>
    </row>
    <row r="332" spans="3:6" ht="15.75" customHeight="1">
      <c r="C332" s="1"/>
      <c r="D332" s="1"/>
      <c r="E332" s="1"/>
      <c r="F332" s="1"/>
    </row>
    <row r="333" spans="3:6" ht="15.75" customHeight="1">
      <c r="C333" s="1"/>
      <c r="D333" s="1"/>
      <c r="E333" s="1"/>
      <c r="F333" s="1"/>
    </row>
    <row r="334" spans="3:6" ht="15.75" customHeight="1">
      <c r="C334" s="1"/>
      <c r="D334" s="1"/>
      <c r="E334" s="1"/>
      <c r="F334" s="1"/>
    </row>
    <row r="335" spans="3:6" ht="15.75" customHeight="1">
      <c r="C335" s="1"/>
      <c r="D335" s="1"/>
      <c r="E335" s="1"/>
      <c r="F335" s="1"/>
    </row>
    <row r="336" spans="3:6" ht="15.75" customHeight="1">
      <c r="C336" s="1"/>
      <c r="D336" s="1"/>
      <c r="E336" s="1"/>
      <c r="F336" s="1"/>
    </row>
    <row r="337" spans="3:6" ht="15.75" customHeight="1">
      <c r="C337" s="1"/>
      <c r="D337" s="1"/>
      <c r="E337" s="1"/>
      <c r="F337" s="1"/>
    </row>
    <row r="338" spans="3:6" ht="15.75" customHeight="1">
      <c r="C338" s="1"/>
      <c r="D338" s="1"/>
      <c r="E338" s="1"/>
      <c r="F338" s="1"/>
    </row>
    <row r="339" spans="3:6" ht="15.75" customHeight="1">
      <c r="C339" s="1"/>
      <c r="D339" s="1"/>
      <c r="E339" s="1"/>
      <c r="F339" s="1"/>
    </row>
    <row r="340" spans="3:6" ht="15.75" customHeight="1">
      <c r="C340" s="1"/>
      <c r="D340" s="1"/>
      <c r="E340" s="1"/>
      <c r="F340" s="1"/>
    </row>
    <row r="341" spans="3:6" ht="15.75" customHeight="1">
      <c r="C341" s="1"/>
      <c r="D341" s="1"/>
      <c r="E341" s="1"/>
      <c r="F341" s="1"/>
    </row>
    <row r="342" spans="3:6" ht="15.75" customHeight="1">
      <c r="C342" s="1"/>
      <c r="D342" s="1"/>
      <c r="E342" s="1"/>
      <c r="F342" s="1"/>
    </row>
    <row r="343" spans="3:6" ht="15.75" customHeight="1">
      <c r="C343" s="1"/>
      <c r="D343" s="1"/>
      <c r="E343" s="1"/>
      <c r="F343" s="1"/>
    </row>
    <row r="344" spans="3:6" ht="15.75" customHeight="1">
      <c r="C344" s="1"/>
      <c r="D344" s="1"/>
      <c r="E344" s="1"/>
      <c r="F344" s="1"/>
    </row>
    <row r="345" spans="3:6" ht="15.75" customHeight="1">
      <c r="C345" s="1"/>
      <c r="D345" s="1"/>
      <c r="E345" s="1"/>
      <c r="F345" s="1"/>
    </row>
    <row r="346" spans="3:6" ht="15.75" customHeight="1">
      <c r="C346" s="1"/>
      <c r="D346" s="1"/>
      <c r="E346" s="1"/>
      <c r="F346" s="1"/>
    </row>
    <row r="347" spans="3:6" ht="15.75" customHeight="1">
      <c r="C347" s="1"/>
      <c r="D347" s="1"/>
      <c r="E347" s="1"/>
      <c r="F347" s="1"/>
    </row>
    <row r="348" spans="3:6" ht="15.75" customHeight="1">
      <c r="C348" s="1"/>
      <c r="D348" s="1"/>
      <c r="E348" s="1"/>
      <c r="F348" s="1"/>
    </row>
    <row r="349" spans="3:6" ht="15.75" customHeight="1">
      <c r="C349" s="1"/>
      <c r="D349" s="1"/>
      <c r="E349" s="1"/>
      <c r="F349" s="1"/>
    </row>
    <row r="350" spans="3:6" ht="15.75" customHeight="1">
      <c r="C350" s="1"/>
      <c r="D350" s="1"/>
      <c r="E350" s="1"/>
      <c r="F350" s="1"/>
    </row>
    <row r="351" spans="3:6" ht="15.75" customHeight="1">
      <c r="C351" s="1"/>
      <c r="D351" s="1"/>
      <c r="E351" s="1"/>
      <c r="F351" s="1"/>
    </row>
    <row r="352" spans="3:6" ht="15.75" customHeight="1">
      <c r="C352" s="1"/>
      <c r="D352" s="1"/>
      <c r="E352" s="1"/>
      <c r="F352" s="1"/>
    </row>
    <row r="353" spans="3:6" ht="15.75" customHeight="1">
      <c r="C353" s="1"/>
      <c r="D353" s="1"/>
      <c r="E353" s="1"/>
      <c r="F353" s="1"/>
    </row>
    <row r="354" spans="3:6" ht="15.75" customHeight="1">
      <c r="C354" s="1"/>
      <c r="D354" s="1"/>
      <c r="E354" s="1"/>
      <c r="F354" s="1"/>
    </row>
    <row r="355" spans="3:6" ht="15.75" customHeight="1">
      <c r="C355" s="1"/>
      <c r="D355" s="1"/>
      <c r="E355" s="1"/>
      <c r="F355" s="1"/>
    </row>
    <row r="356" spans="3:6" ht="15.75" customHeight="1">
      <c r="C356" s="1"/>
      <c r="D356" s="1"/>
      <c r="E356" s="1"/>
      <c r="F356" s="1"/>
    </row>
    <row r="357" spans="3:6" ht="15.75" customHeight="1">
      <c r="C357" s="1"/>
      <c r="D357" s="1"/>
      <c r="E357" s="1"/>
      <c r="F357" s="1"/>
    </row>
    <row r="358" spans="3:6" ht="15.75" customHeight="1">
      <c r="C358" s="1"/>
      <c r="D358" s="1"/>
      <c r="E358" s="1"/>
      <c r="F358" s="1"/>
    </row>
    <row r="359" spans="3:6" ht="15.75" customHeight="1">
      <c r="C359" s="1"/>
      <c r="D359" s="1"/>
      <c r="E359" s="1"/>
      <c r="F359" s="1"/>
    </row>
    <row r="360" spans="3:6" ht="15.75" customHeight="1">
      <c r="C360" s="1"/>
      <c r="D360" s="1"/>
      <c r="E360" s="1"/>
      <c r="F360" s="1"/>
    </row>
    <row r="361" spans="3:6" ht="15.75" customHeight="1">
      <c r="C361" s="1"/>
      <c r="D361" s="1"/>
      <c r="E361" s="1"/>
      <c r="F361" s="1"/>
    </row>
    <row r="362" spans="3:6" ht="15.75" customHeight="1">
      <c r="C362" s="1"/>
      <c r="D362" s="1"/>
      <c r="E362" s="1"/>
      <c r="F362" s="1"/>
    </row>
    <row r="363" spans="3:6" ht="15.75" customHeight="1">
      <c r="C363" s="1"/>
      <c r="D363" s="1"/>
      <c r="E363" s="1"/>
      <c r="F363" s="1"/>
    </row>
    <row r="364" spans="3:6" ht="15.75" customHeight="1">
      <c r="C364" s="1"/>
      <c r="D364" s="1"/>
      <c r="E364" s="1"/>
      <c r="F364" s="1"/>
    </row>
    <row r="365" spans="3:6" ht="15.75" customHeight="1">
      <c r="C365" s="1"/>
      <c r="D365" s="1"/>
      <c r="E365" s="1"/>
      <c r="F365" s="1"/>
    </row>
    <row r="366" spans="3:6" ht="15.75" customHeight="1">
      <c r="C366" s="1"/>
      <c r="D366" s="1"/>
      <c r="E366" s="1"/>
      <c r="F366" s="1"/>
    </row>
    <row r="367" spans="3:6" ht="15.75" customHeight="1">
      <c r="C367" s="1"/>
      <c r="D367" s="1"/>
      <c r="E367" s="1"/>
      <c r="F367" s="1"/>
    </row>
    <row r="368" spans="3:6" ht="15.75" customHeight="1">
      <c r="C368" s="1"/>
      <c r="D368" s="1"/>
      <c r="E368" s="1"/>
      <c r="F368" s="1"/>
    </row>
    <row r="369" spans="3:6" ht="15.75" customHeight="1">
      <c r="C369" s="1"/>
      <c r="D369" s="1"/>
      <c r="E369" s="1"/>
      <c r="F369" s="1"/>
    </row>
    <row r="370" spans="3:6" ht="15.75" customHeight="1">
      <c r="C370" s="1"/>
      <c r="D370" s="1"/>
      <c r="E370" s="1"/>
      <c r="F370" s="1"/>
    </row>
    <row r="371" spans="3:6" ht="15.75" customHeight="1">
      <c r="C371" s="1"/>
      <c r="D371" s="1"/>
      <c r="E371" s="1"/>
      <c r="F371" s="1"/>
    </row>
    <row r="372" spans="3:6" ht="15.75" customHeight="1">
      <c r="C372" s="1"/>
      <c r="D372" s="1"/>
      <c r="E372" s="1"/>
      <c r="F372" s="1"/>
    </row>
    <row r="373" spans="3:6" ht="15.75" customHeight="1">
      <c r="C373" s="1"/>
      <c r="D373" s="1"/>
      <c r="E373" s="1"/>
      <c r="F373" s="1"/>
    </row>
    <row r="374" spans="3:6" ht="15.75" customHeight="1">
      <c r="C374" s="1"/>
      <c r="D374" s="1"/>
      <c r="E374" s="1"/>
      <c r="F374" s="1"/>
    </row>
    <row r="375" spans="3:6" ht="15.75" customHeight="1">
      <c r="C375" s="1"/>
      <c r="D375" s="1"/>
      <c r="E375" s="1"/>
      <c r="F375" s="1"/>
    </row>
    <row r="376" spans="3:6" ht="15.75" customHeight="1">
      <c r="C376" s="1"/>
      <c r="D376" s="1"/>
      <c r="E376" s="1"/>
      <c r="F376" s="1"/>
    </row>
    <row r="377" spans="3:6" ht="15.75" customHeight="1">
      <c r="C377" s="1"/>
      <c r="D377" s="1"/>
      <c r="E377" s="1"/>
      <c r="F377" s="1"/>
    </row>
    <row r="378" spans="3:6" ht="15.75" customHeight="1">
      <c r="C378" s="1"/>
      <c r="D378" s="1"/>
      <c r="E378" s="1"/>
      <c r="F378" s="1"/>
    </row>
    <row r="379" spans="3:6" ht="15.75" customHeight="1">
      <c r="C379" s="1"/>
      <c r="D379" s="1"/>
      <c r="E379" s="1"/>
      <c r="F379" s="1"/>
    </row>
    <row r="380" spans="3:6" ht="15.75" customHeight="1">
      <c r="C380" s="1"/>
      <c r="D380" s="1"/>
      <c r="E380" s="1"/>
      <c r="F380" s="1"/>
    </row>
    <row r="381" spans="3:6" ht="15.75" customHeight="1">
      <c r="C381" s="1"/>
      <c r="D381" s="1"/>
      <c r="E381" s="1"/>
      <c r="F381" s="1"/>
    </row>
    <row r="382" spans="3:6" ht="15.75" customHeight="1">
      <c r="C382" s="1"/>
      <c r="D382" s="1"/>
      <c r="E382" s="1"/>
      <c r="F382" s="1"/>
    </row>
    <row r="383" spans="3:6" ht="15.75" customHeight="1">
      <c r="C383" s="1"/>
      <c r="D383" s="1"/>
      <c r="E383" s="1"/>
      <c r="F383" s="1"/>
    </row>
    <row r="384" spans="3:6" ht="15.75" customHeight="1">
      <c r="C384" s="1"/>
      <c r="D384" s="1"/>
      <c r="E384" s="1"/>
      <c r="F384" s="1"/>
    </row>
    <row r="385" spans="3:6" ht="15.75" customHeight="1">
      <c r="C385" s="1"/>
      <c r="D385" s="1"/>
      <c r="E385" s="1"/>
      <c r="F385" s="1"/>
    </row>
    <row r="386" spans="3:6" ht="15.75" customHeight="1">
      <c r="C386" s="1"/>
      <c r="D386" s="1"/>
      <c r="E386" s="1"/>
      <c r="F386" s="1"/>
    </row>
    <row r="387" spans="3:6" ht="15.75" customHeight="1">
      <c r="C387" s="1"/>
      <c r="D387" s="1"/>
      <c r="E387" s="1"/>
      <c r="F387" s="1"/>
    </row>
    <row r="388" spans="3:6" ht="15.75" customHeight="1">
      <c r="C388" s="1"/>
      <c r="D388" s="1"/>
      <c r="E388" s="1"/>
      <c r="F388" s="1"/>
    </row>
    <row r="389" spans="3:6" ht="15.75" customHeight="1">
      <c r="C389" s="1"/>
      <c r="D389" s="1"/>
      <c r="E389" s="1"/>
      <c r="F389" s="1"/>
    </row>
    <row r="390" spans="3:6" ht="15.75" customHeight="1">
      <c r="C390" s="1"/>
      <c r="D390" s="1"/>
      <c r="E390" s="1"/>
      <c r="F390" s="1"/>
    </row>
    <row r="391" spans="3:6" ht="15.75" customHeight="1">
      <c r="C391" s="1"/>
      <c r="D391" s="1"/>
      <c r="E391" s="1"/>
      <c r="F391" s="1"/>
    </row>
    <row r="392" spans="3:6" ht="15.75" customHeight="1">
      <c r="C392" s="1"/>
      <c r="D392" s="1"/>
      <c r="E392" s="1"/>
      <c r="F392" s="1"/>
    </row>
    <row r="393" spans="3:6" ht="15.75" customHeight="1">
      <c r="C393" s="1"/>
      <c r="D393" s="1"/>
      <c r="E393" s="1"/>
      <c r="F393" s="1"/>
    </row>
    <row r="394" spans="3:6" ht="15.75" customHeight="1">
      <c r="C394" s="1"/>
      <c r="D394" s="1"/>
      <c r="E394" s="1"/>
      <c r="F394" s="1"/>
    </row>
    <row r="395" spans="3:6" ht="15.75" customHeight="1">
      <c r="C395" s="1"/>
      <c r="D395" s="1"/>
      <c r="E395" s="1"/>
      <c r="F395" s="1"/>
    </row>
    <row r="396" spans="3:6" ht="15.75" customHeight="1">
      <c r="C396" s="1"/>
      <c r="D396" s="1"/>
      <c r="E396" s="1"/>
      <c r="F396" s="1"/>
    </row>
    <row r="397" spans="3:6" ht="15.75" customHeight="1">
      <c r="C397" s="1"/>
      <c r="D397" s="1"/>
      <c r="E397" s="1"/>
      <c r="F397" s="1"/>
    </row>
    <row r="398" spans="3:6" ht="15.75" customHeight="1">
      <c r="C398" s="1"/>
      <c r="D398" s="1"/>
      <c r="E398" s="1"/>
      <c r="F398" s="1"/>
    </row>
    <row r="399" spans="3:6" ht="15.75" customHeight="1">
      <c r="C399" s="1"/>
      <c r="D399" s="1"/>
      <c r="E399" s="1"/>
      <c r="F399" s="1"/>
    </row>
    <row r="400" spans="3:6" ht="15.75" customHeight="1">
      <c r="C400" s="1"/>
      <c r="D400" s="1"/>
      <c r="E400" s="1"/>
      <c r="F400" s="1"/>
    </row>
    <row r="401" spans="3:6" ht="15.75" customHeight="1">
      <c r="C401" s="1"/>
      <c r="D401" s="1"/>
      <c r="E401" s="1"/>
      <c r="F401" s="1"/>
    </row>
    <row r="402" spans="3:6" ht="15.75" customHeight="1">
      <c r="C402" s="1"/>
      <c r="D402" s="1"/>
      <c r="E402" s="1"/>
      <c r="F402" s="1"/>
    </row>
    <row r="403" spans="3:6" ht="15.75" customHeight="1">
      <c r="C403" s="1"/>
      <c r="D403" s="1"/>
      <c r="E403" s="1"/>
      <c r="F403" s="1"/>
    </row>
    <row r="404" spans="3:6" ht="15.75" customHeight="1">
      <c r="C404" s="1"/>
      <c r="D404" s="1"/>
      <c r="E404" s="1"/>
      <c r="F404" s="1"/>
    </row>
    <row r="405" spans="3:6" ht="15.75" customHeight="1">
      <c r="C405" s="1"/>
      <c r="D405" s="1"/>
      <c r="E405" s="1"/>
      <c r="F405" s="1"/>
    </row>
    <row r="406" spans="3:6" ht="15.75" customHeight="1">
      <c r="C406" s="1"/>
      <c r="D406" s="1"/>
      <c r="E406" s="1"/>
      <c r="F406" s="1"/>
    </row>
    <row r="407" spans="3:6" ht="15.75" customHeight="1">
      <c r="C407" s="1"/>
      <c r="D407" s="1"/>
      <c r="E407" s="1"/>
      <c r="F407" s="1"/>
    </row>
    <row r="408" spans="3:6" ht="15.75" customHeight="1">
      <c r="C408" s="1"/>
      <c r="D408" s="1"/>
      <c r="E408" s="1"/>
      <c r="F408" s="1"/>
    </row>
    <row r="409" spans="3:6" ht="15.75" customHeight="1">
      <c r="C409" s="1"/>
      <c r="D409" s="1"/>
      <c r="E409" s="1"/>
      <c r="F409" s="1"/>
    </row>
    <row r="410" spans="3:6" ht="15.75" customHeight="1">
      <c r="C410" s="1"/>
      <c r="D410" s="1"/>
      <c r="E410" s="1"/>
      <c r="F410" s="1"/>
    </row>
    <row r="411" spans="3:6" ht="15.75" customHeight="1">
      <c r="C411" s="1"/>
      <c r="D411" s="1"/>
      <c r="E411" s="1"/>
      <c r="F411" s="1"/>
    </row>
    <row r="412" spans="3:6" ht="15.75" customHeight="1">
      <c r="C412" s="1"/>
      <c r="D412" s="1"/>
      <c r="E412" s="1"/>
      <c r="F412" s="1"/>
    </row>
    <row r="413" spans="3:6" ht="15.75" customHeight="1">
      <c r="C413" s="1"/>
      <c r="D413" s="1"/>
      <c r="E413" s="1"/>
      <c r="F413" s="1"/>
    </row>
    <row r="414" spans="3:6" ht="15.75" customHeight="1">
      <c r="C414" s="1"/>
      <c r="D414" s="1"/>
      <c r="E414" s="1"/>
      <c r="F414" s="1"/>
    </row>
    <row r="415" spans="3:6" ht="15.75" customHeight="1">
      <c r="C415" s="1"/>
      <c r="D415" s="1"/>
      <c r="E415" s="1"/>
      <c r="F415" s="1"/>
    </row>
    <row r="416" spans="3:6" ht="15.75" customHeight="1">
      <c r="C416" s="1"/>
      <c r="D416" s="1"/>
      <c r="E416" s="1"/>
      <c r="F416" s="1"/>
    </row>
    <row r="417" spans="3:6" ht="15.75" customHeight="1">
      <c r="C417" s="1"/>
      <c r="D417" s="1"/>
      <c r="E417" s="1"/>
      <c r="F417" s="1"/>
    </row>
    <row r="418" spans="3:6" ht="15.75" customHeight="1">
      <c r="C418" s="1"/>
      <c r="D418" s="1"/>
      <c r="E418" s="1"/>
      <c r="F418" s="1"/>
    </row>
    <row r="419" spans="3:6" ht="15.75" customHeight="1">
      <c r="C419" s="1"/>
      <c r="D419" s="1"/>
      <c r="E419" s="1"/>
      <c r="F419" s="1"/>
    </row>
    <row r="420" spans="3:6" ht="15.75" customHeight="1">
      <c r="C420" s="1"/>
      <c r="D420" s="1"/>
      <c r="E420" s="1"/>
      <c r="F420" s="1"/>
    </row>
    <row r="421" spans="3:6" ht="15.75" customHeight="1">
      <c r="C421" s="1"/>
      <c r="D421" s="1"/>
      <c r="E421" s="1"/>
      <c r="F421" s="1"/>
    </row>
    <row r="422" spans="3:6" ht="15.75" customHeight="1">
      <c r="C422" s="1"/>
      <c r="D422" s="1"/>
      <c r="E422" s="1"/>
      <c r="F422" s="1"/>
    </row>
    <row r="423" spans="3:6" ht="15.75" customHeight="1">
      <c r="C423" s="1"/>
      <c r="D423" s="1"/>
      <c r="E423" s="1"/>
      <c r="F423" s="1"/>
    </row>
    <row r="424" spans="3:6" ht="15.75" customHeight="1">
      <c r="C424" s="1"/>
      <c r="D424" s="1"/>
      <c r="E424" s="1"/>
      <c r="F424" s="1"/>
    </row>
    <row r="425" spans="3:6" ht="15.75" customHeight="1">
      <c r="C425" s="1"/>
      <c r="D425" s="1"/>
      <c r="E425" s="1"/>
      <c r="F425" s="1"/>
    </row>
    <row r="426" spans="3:6" ht="15.75" customHeight="1">
      <c r="C426" s="1"/>
      <c r="D426" s="1"/>
      <c r="E426" s="1"/>
      <c r="F426" s="1"/>
    </row>
    <row r="427" spans="3:6" ht="15.75" customHeight="1">
      <c r="C427" s="1"/>
      <c r="D427" s="1"/>
      <c r="E427" s="1"/>
      <c r="F427" s="1"/>
    </row>
    <row r="428" spans="3:6" ht="15.75" customHeight="1">
      <c r="C428" s="1"/>
      <c r="D428" s="1"/>
      <c r="E428" s="1"/>
      <c r="F428" s="1"/>
    </row>
    <row r="429" spans="3:6" ht="15.75" customHeight="1">
      <c r="C429" s="1"/>
      <c r="D429" s="1"/>
      <c r="E429" s="1"/>
      <c r="F429" s="1"/>
    </row>
    <row r="430" spans="3:6" ht="15.75" customHeight="1">
      <c r="C430" s="1"/>
      <c r="D430" s="1"/>
      <c r="E430" s="1"/>
      <c r="F430" s="1"/>
    </row>
    <row r="431" spans="3:6" ht="15.75" customHeight="1">
      <c r="C431" s="1"/>
      <c r="D431" s="1"/>
      <c r="E431" s="1"/>
      <c r="F431" s="1"/>
    </row>
    <row r="432" spans="3:6" ht="15.75" customHeight="1">
      <c r="C432" s="1"/>
      <c r="D432" s="1"/>
      <c r="E432" s="1"/>
      <c r="F432" s="1"/>
    </row>
    <row r="433" spans="3:6" ht="15.75" customHeight="1">
      <c r="C433" s="1"/>
      <c r="D433" s="1"/>
      <c r="E433" s="1"/>
      <c r="F433" s="1"/>
    </row>
    <row r="434" spans="3:6" ht="15.75" customHeight="1">
      <c r="C434" s="1"/>
      <c r="D434" s="1"/>
      <c r="E434" s="1"/>
      <c r="F434" s="1"/>
    </row>
    <row r="435" spans="3:6" ht="15.75" customHeight="1">
      <c r="C435" s="1"/>
      <c r="D435" s="1"/>
      <c r="E435" s="1"/>
      <c r="F435" s="1"/>
    </row>
    <row r="436" spans="3:6" ht="15.75" customHeight="1">
      <c r="C436" s="1"/>
      <c r="D436" s="1"/>
      <c r="E436" s="1"/>
      <c r="F436" s="1"/>
    </row>
    <row r="437" spans="3:6" ht="15.75" customHeight="1">
      <c r="C437" s="1"/>
      <c r="D437" s="1"/>
      <c r="E437" s="1"/>
      <c r="F437" s="1"/>
    </row>
    <row r="438" spans="3:6" ht="15.75" customHeight="1">
      <c r="C438" s="1"/>
      <c r="D438" s="1"/>
      <c r="E438" s="1"/>
      <c r="F438" s="1"/>
    </row>
    <row r="439" spans="3:6" ht="15.75" customHeight="1">
      <c r="C439" s="1"/>
      <c r="D439" s="1"/>
      <c r="E439" s="1"/>
      <c r="F439" s="1"/>
    </row>
    <row r="440" spans="3:6" ht="15.75" customHeight="1">
      <c r="C440" s="1"/>
      <c r="D440" s="1"/>
      <c r="E440" s="1"/>
      <c r="F440" s="1"/>
    </row>
    <row r="441" spans="3:6" ht="15.75" customHeight="1">
      <c r="C441" s="1"/>
      <c r="D441" s="1"/>
      <c r="E441" s="1"/>
      <c r="F441" s="1"/>
    </row>
    <row r="442" spans="3:6" ht="15.75" customHeight="1">
      <c r="C442" s="1"/>
      <c r="D442" s="1"/>
      <c r="E442" s="1"/>
      <c r="F442" s="1"/>
    </row>
    <row r="443" spans="3:6" ht="15.75" customHeight="1">
      <c r="C443" s="1"/>
      <c r="D443" s="1"/>
      <c r="E443" s="1"/>
      <c r="F443" s="1"/>
    </row>
    <row r="444" spans="3:6" ht="15.75" customHeight="1">
      <c r="C444" s="1"/>
      <c r="D444" s="1"/>
      <c r="E444" s="1"/>
      <c r="F444" s="1"/>
    </row>
    <row r="445" spans="3:6" ht="15.75" customHeight="1">
      <c r="C445" s="1"/>
      <c r="D445" s="1"/>
      <c r="E445" s="1"/>
      <c r="F445" s="1"/>
    </row>
    <row r="446" spans="3:6" ht="15.75" customHeight="1">
      <c r="C446" s="1"/>
      <c r="D446" s="1"/>
      <c r="E446" s="1"/>
      <c r="F446" s="1"/>
    </row>
    <row r="447" spans="3:6" ht="15.75" customHeight="1">
      <c r="C447" s="1"/>
      <c r="D447" s="1"/>
      <c r="E447" s="1"/>
      <c r="F447" s="1"/>
    </row>
    <row r="448" spans="3:6" ht="15.75" customHeight="1">
      <c r="C448" s="1"/>
      <c r="D448" s="1"/>
      <c r="E448" s="1"/>
      <c r="F448" s="1"/>
    </row>
    <row r="449" spans="3:6" ht="15.75" customHeight="1">
      <c r="C449" s="1"/>
      <c r="D449" s="1"/>
      <c r="E449" s="1"/>
      <c r="F449" s="1"/>
    </row>
    <row r="450" spans="3:6" ht="15.75" customHeight="1">
      <c r="C450" s="1"/>
      <c r="D450" s="1"/>
      <c r="E450" s="1"/>
      <c r="F450" s="1"/>
    </row>
    <row r="451" spans="3:6" ht="15.75" customHeight="1">
      <c r="C451" s="1"/>
      <c r="D451" s="1"/>
      <c r="E451" s="1"/>
      <c r="F451" s="1"/>
    </row>
    <row r="452" spans="3:6" ht="15.75" customHeight="1">
      <c r="C452" s="1"/>
      <c r="D452" s="1"/>
      <c r="E452" s="1"/>
      <c r="F452" s="1"/>
    </row>
    <row r="453" spans="3:6" ht="15.75" customHeight="1">
      <c r="C453" s="1"/>
      <c r="D453" s="1"/>
      <c r="E453" s="1"/>
      <c r="F453" s="1"/>
    </row>
    <row r="454" spans="3:6" ht="15.75" customHeight="1">
      <c r="C454" s="1"/>
      <c r="D454" s="1"/>
      <c r="E454" s="1"/>
      <c r="F454" s="1"/>
    </row>
    <row r="455" spans="3:6" ht="15.75" customHeight="1">
      <c r="C455" s="1"/>
      <c r="D455" s="1"/>
      <c r="E455" s="1"/>
      <c r="F455" s="1"/>
    </row>
    <row r="456" spans="3:6" ht="15.75" customHeight="1">
      <c r="C456" s="1"/>
      <c r="D456" s="1"/>
      <c r="E456" s="1"/>
      <c r="F456" s="1"/>
    </row>
    <row r="457" spans="3:6" ht="15.75" customHeight="1">
      <c r="C457" s="1"/>
      <c r="D457" s="1"/>
      <c r="E457" s="1"/>
      <c r="F457" s="1"/>
    </row>
    <row r="458" spans="3:6" ht="15.75" customHeight="1">
      <c r="C458" s="1"/>
      <c r="D458" s="1"/>
      <c r="E458" s="1"/>
      <c r="F458" s="1"/>
    </row>
    <row r="459" spans="3:6" ht="15.75" customHeight="1">
      <c r="C459" s="1"/>
      <c r="D459" s="1"/>
      <c r="E459" s="1"/>
      <c r="F459" s="1"/>
    </row>
    <row r="460" spans="3:6" ht="15.75" customHeight="1">
      <c r="C460" s="1"/>
      <c r="D460" s="1"/>
      <c r="E460" s="1"/>
      <c r="F460" s="1"/>
    </row>
    <row r="461" spans="3:6" ht="15.75" customHeight="1">
      <c r="C461" s="1"/>
      <c r="D461" s="1"/>
      <c r="E461" s="1"/>
      <c r="F461" s="1"/>
    </row>
    <row r="462" spans="3:6" ht="15.75" customHeight="1">
      <c r="C462" s="1"/>
      <c r="D462" s="1"/>
      <c r="E462" s="1"/>
      <c r="F462" s="1"/>
    </row>
    <row r="463" spans="3:6" ht="15.75" customHeight="1">
      <c r="C463" s="1"/>
      <c r="D463" s="1"/>
      <c r="E463" s="1"/>
      <c r="F463" s="1"/>
    </row>
    <row r="464" spans="3:6" ht="15.75" customHeight="1">
      <c r="C464" s="1"/>
      <c r="D464" s="1"/>
      <c r="E464" s="1"/>
      <c r="F464" s="1"/>
    </row>
    <row r="465" spans="3:6" ht="15.75" customHeight="1">
      <c r="C465" s="1"/>
      <c r="D465" s="1"/>
      <c r="E465" s="1"/>
      <c r="F465" s="1"/>
    </row>
    <row r="466" spans="3:6" ht="15.75" customHeight="1">
      <c r="C466" s="1"/>
      <c r="D466" s="1"/>
      <c r="E466" s="1"/>
      <c r="F466" s="1"/>
    </row>
    <row r="467" spans="3:6" ht="15.75" customHeight="1">
      <c r="C467" s="1"/>
      <c r="D467" s="1"/>
      <c r="E467" s="1"/>
      <c r="F467" s="1"/>
    </row>
    <row r="468" spans="3:6" ht="15.75" customHeight="1">
      <c r="C468" s="1"/>
      <c r="D468" s="1"/>
      <c r="E468" s="1"/>
      <c r="F468" s="1"/>
    </row>
    <row r="469" spans="3:6" ht="15.75" customHeight="1">
      <c r="C469" s="1"/>
      <c r="D469" s="1"/>
      <c r="E469" s="1"/>
      <c r="F469" s="1"/>
    </row>
    <row r="470" spans="3:6" ht="15.75" customHeight="1">
      <c r="C470" s="1"/>
      <c r="D470" s="1"/>
      <c r="E470" s="1"/>
      <c r="F470" s="1"/>
    </row>
    <row r="471" spans="3:6" ht="15.75" customHeight="1">
      <c r="C471" s="1"/>
      <c r="D471" s="1"/>
      <c r="E471" s="1"/>
      <c r="F471" s="1"/>
    </row>
    <row r="472" spans="3:6" ht="15.75" customHeight="1">
      <c r="C472" s="1"/>
      <c r="D472" s="1"/>
      <c r="E472" s="1"/>
      <c r="F472" s="1"/>
    </row>
    <row r="473" spans="3:6" ht="15.75" customHeight="1">
      <c r="C473" s="1"/>
      <c r="D473" s="1"/>
      <c r="E473" s="1"/>
      <c r="F473" s="1"/>
    </row>
    <row r="474" spans="3:6" ht="15.75" customHeight="1">
      <c r="C474" s="1"/>
      <c r="D474" s="1"/>
      <c r="E474" s="1"/>
      <c r="F474" s="1"/>
    </row>
    <row r="475" spans="3:6" ht="15.75" customHeight="1">
      <c r="C475" s="1"/>
      <c r="D475" s="1"/>
      <c r="E475" s="1"/>
      <c r="F475" s="1"/>
    </row>
    <row r="476" spans="3:6" ht="15.75" customHeight="1">
      <c r="C476" s="1"/>
      <c r="D476" s="1"/>
      <c r="E476" s="1"/>
      <c r="F476" s="1"/>
    </row>
    <row r="477" spans="3:6" ht="15.75" customHeight="1">
      <c r="C477" s="1"/>
      <c r="D477" s="1"/>
      <c r="E477" s="1"/>
      <c r="F477" s="1"/>
    </row>
    <row r="478" spans="3:6" ht="15.75" customHeight="1">
      <c r="C478" s="1"/>
      <c r="D478" s="1"/>
      <c r="E478" s="1"/>
      <c r="F478" s="1"/>
    </row>
    <row r="479" spans="3:6" ht="15.75" customHeight="1">
      <c r="C479" s="1"/>
      <c r="D479" s="1"/>
      <c r="E479" s="1"/>
      <c r="F479" s="1"/>
    </row>
    <row r="480" spans="3:6" ht="15.75" customHeight="1">
      <c r="C480" s="1"/>
      <c r="D480" s="1"/>
      <c r="E480" s="1"/>
      <c r="F480" s="1"/>
    </row>
    <row r="481" spans="3:6" ht="15.75" customHeight="1">
      <c r="C481" s="1"/>
      <c r="D481" s="1"/>
      <c r="E481" s="1"/>
      <c r="F481" s="1"/>
    </row>
    <row r="482" spans="3:6" ht="15.75" customHeight="1">
      <c r="C482" s="1"/>
      <c r="D482" s="1"/>
      <c r="E482" s="1"/>
      <c r="F482" s="1"/>
    </row>
    <row r="483" spans="3:6" ht="15.75" customHeight="1">
      <c r="C483" s="1"/>
      <c r="D483" s="1"/>
      <c r="E483" s="1"/>
      <c r="F483" s="1"/>
    </row>
    <row r="484" spans="3:6" ht="15.75" customHeight="1">
      <c r="C484" s="1"/>
      <c r="D484" s="1"/>
      <c r="E484" s="1"/>
      <c r="F484" s="1"/>
    </row>
    <row r="485" spans="3:6" ht="15.75" customHeight="1">
      <c r="C485" s="1"/>
      <c r="D485" s="1"/>
      <c r="E485" s="1"/>
      <c r="F485" s="1"/>
    </row>
    <row r="486" spans="3:6" ht="15.75" customHeight="1">
      <c r="C486" s="1"/>
      <c r="D486" s="1"/>
      <c r="E486" s="1"/>
      <c r="F486" s="1"/>
    </row>
    <row r="487" spans="3:6" ht="15.75" customHeight="1">
      <c r="C487" s="1"/>
      <c r="D487" s="1"/>
      <c r="E487" s="1"/>
      <c r="F487" s="1"/>
    </row>
    <row r="488" spans="3:6" ht="15.75" customHeight="1">
      <c r="C488" s="1"/>
      <c r="D488" s="1"/>
      <c r="E488" s="1"/>
      <c r="F488" s="1"/>
    </row>
    <row r="489" spans="3:6" ht="15.75" customHeight="1">
      <c r="C489" s="1"/>
      <c r="D489" s="1"/>
      <c r="E489" s="1"/>
      <c r="F489" s="1"/>
    </row>
    <row r="490" spans="3:6" ht="15.75" customHeight="1">
      <c r="C490" s="1"/>
      <c r="D490" s="1"/>
      <c r="E490" s="1"/>
      <c r="F490" s="1"/>
    </row>
    <row r="491" spans="3:6" ht="15.75" customHeight="1">
      <c r="C491" s="1"/>
      <c r="D491" s="1"/>
      <c r="E491" s="1"/>
      <c r="F491" s="1"/>
    </row>
    <row r="492" spans="3:6" ht="15.75" customHeight="1">
      <c r="C492" s="1"/>
      <c r="D492" s="1"/>
      <c r="E492" s="1"/>
      <c r="F492" s="1"/>
    </row>
    <row r="493" spans="3:6" ht="15.75" customHeight="1">
      <c r="C493" s="1"/>
      <c r="D493" s="1"/>
      <c r="E493" s="1"/>
      <c r="F493" s="1"/>
    </row>
    <row r="494" spans="3:6" ht="15.75" customHeight="1">
      <c r="C494" s="1"/>
      <c r="D494" s="1"/>
      <c r="E494" s="1"/>
      <c r="F494" s="1"/>
    </row>
    <row r="495" spans="3:6" ht="15.75" customHeight="1">
      <c r="C495" s="1"/>
      <c r="D495" s="1"/>
      <c r="E495" s="1"/>
      <c r="F495" s="1"/>
    </row>
    <row r="496" spans="3:6" ht="15.75" customHeight="1">
      <c r="C496" s="1"/>
      <c r="D496" s="1"/>
      <c r="E496" s="1"/>
      <c r="F496" s="1"/>
    </row>
    <row r="497" spans="3:6" ht="15.75" customHeight="1">
      <c r="C497" s="1"/>
      <c r="D497" s="1"/>
      <c r="E497" s="1"/>
      <c r="F497" s="1"/>
    </row>
    <row r="498" spans="3:6" ht="15.75" customHeight="1">
      <c r="C498" s="1"/>
      <c r="D498" s="1"/>
      <c r="E498" s="1"/>
      <c r="F498" s="1"/>
    </row>
    <row r="499" spans="3:6" ht="15.75" customHeight="1">
      <c r="C499" s="1"/>
      <c r="D499" s="1"/>
      <c r="E499" s="1"/>
      <c r="F499" s="1"/>
    </row>
    <row r="500" spans="3:6" ht="15.75" customHeight="1">
      <c r="C500" s="1"/>
      <c r="D500" s="1"/>
      <c r="E500" s="1"/>
      <c r="F500" s="1"/>
    </row>
    <row r="501" spans="3:6" ht="15.75" customHeight="1">
      <c r="C501" s="1"/>
      <c r="D501" s="1"/>
      <c r="E501" s="1"/>
      <c r="F501" s="1"/>
    </row>
    <row r="502" spans="3:6" ht="15.75" customHeight="1">
      <c r="C502" s="1"/>
      <c r="D502" s="1"/>
      <c r="E502" s="1"/>
      <c r="F502" s="1"/>
    </row>
    <row r="503" spans="3:6" ht="15.75" customHeight="1">
      <c r="C503" s="1"/>
      <c r="D503" s="1"/>
      <c r="E503" s="1"/>
      <c r="F503" s="1"/>
    </row>
    <row r="504" spans="3:6" ht="15.75" customHeight="1">
      <c r="C504" s="1"/>
      <c r="D504" s="1"/>
      <c r="E504" s="1"/>
      <c r="F504" s="1"/>
    </row>
    <row r="505" spans="3:6" ht="15.75" customHeight="1">
      <c r="C505" s="1"/>
      <c r="D505" s="1"/>
      <c r="E505" s="1"/>
      <c r="F505" s="1"/>
    </row>
    <row r="506" spans="3:6" ht="15.75" customHeight="1">
      <c r="C506" s="1"/>
      <c r="D506" s="1"/>
      <c r="E506" s="1"/>
      <c r="F506" s="1"/>
    </row>
    <row r="507" spans="3:6" ht="15.75" customHeight="1">
      <c r="C507" s="1"/>
      <c r="D507" s="1"/>
      <c r="E507" s="1"/>
      <c r="F507" s="1"/>
    </row>
    <row r="508" spans="3:6" ht="15.75" customHeight="1">
      <c r="C508" s="1"/>
      <c r="D508" s="1"/>
      <c r="E508" s="1"/>
      <c r="F508" s="1"/>
    </row>
    <row r="509" spans="3:6" ht="15.75" customHeight="1">
      <c r="C509" s="1"/>
      <c r="D509" s="1"/>
      <c r="E509" s="1"/>
      <c r="F509" s="1"/>
    </row>
    <row r="510" spans="3:6" ht="15.75" customHeight="1">
      <c r="C510" s="1"/>
      <c r="D510" s="1"/>
      <c r="E510" s="1"/>
      <c r="F510" s="1"/>
    </row>
    <row r="511" spans="3:6" ht="15.75" customHeight="1">
      <c r="C511" s="1"/>
      <c r="D511" s="1"/>
      <c r="E511" s="1"/>
      <c r="F511" s="1"/>
    </row>
    <row r="512" spans="3:6" ht="15.75" customHeight="1">
      <c r="C512" s="1"/>
      <c r="D512" s="1"/>
      <c r="E512" s="1"/>
      <c r="F512" s="1"/>
    </row>
    <row r="513" spans="3:6" ht="15.75" customHeight="1">
      <c r="C513" s="1"/>
      <c r="D513" s="1"/>
      <c r="E513" s="1"/>
      <c r="F513" s="1"/>
    </row>
    <row r="514" spans="3:6" ht="15.75" customHeight="1">
      <c r="C514" s="1"/>
      <c r="D514" s="1"/>
      <c r="E514" s="1"/>
      <c r="F514" s="1"/>
    </row>
    <row r="515" spans="3:6" ht="15.75" customHeight="1">
      <c r="C515" s="1"/>
      <c r="D515" s="1"/>
      <c r="E515" s="1"/>
      <c r="F515" s="1"/>
    </row>
    <row r="516" spans="3:6" ht="15.75" customHeight="1">
      <c r="C516" s="1"/>
      <c r="D516" s="1"/>
      <c r="E516" s="1"/>
      <c r="F516" s="1"/>
    </row>
    <row r="517" spans="3:6" ht="15.75" customHeight="1">
      <c r="C517" s="1"/>
      <c r="D517" s="1"/>
      <c r="E517" s="1"/>
      <c r="F517" s="1"/>
    </row>
    <row r="518" spans="3:6" ht="15.75" customHeight="1">
      <c r="C518" s="1"/>
      <c r="D518" s="1"/>
      <c r="E518" s="1"/>
      <c r="F518" s="1"/>
    </row>
    <row r="519" spans="3:6" ht="15.75" customHeight="1">
      <c r="C519" s="1"/>
      <c r="D519" s="1"/>
      <c r="E519" s="1"/>
      <c r="F519" s="1"/>
    </row>
    <row r="520" spans="3:6" ht="15.75" customHeight="1">
      <c r="C520" s="1"/>
      <c r="D520" s="1"/>
      <c r="E520" s="1"/>
      <c r="F520" s="1"/>
    </row>
    <row r="521" spans="3:6" ht="15.75" customHeight="1">
      <c r="C521" s="1"/>
      <c r="D521" s="1"/>
      <c r="E521" s="1"/>
      <c r="F521" s="1"/>
    </row>
    <row r="522" spans="3:6" ht="15.75" customHeight="1">
      <c r="C522" s="1"/>
      <c r="D522" s="1"/>
      <c r="E522" s="1"/>
      <c r="F522" s="1"/>
    </row>
    <row r="523" spans="3:6" ht="15.75" customHeight="1">
      <c r="C523" s="1"/>
      <c r="D523" s="1"/>
      <c r="E523" s="1"/>
      <c r="F523" s="1"/>
    </row>
    <row r="524" spans="3:6" ht="15.75" customHeight="1">
      <c r="C524" s="1"/>
      <c r="D524" s="1"/>
      <c r="E524" s="1"/>
      <c r="F524" s="1"/>
    </row>
    <row r="525" spans="3:6" ht="15.75" customHeight="1">
      <c r="C525" s="1"/>
      <c r="D525" s="1"/>
      <c r="E525" s="1"/>
      <c r="F525" s="1"/>
    </row>
    <row r="526" spans="3:6" ht="15.75" customHeight="1">
      <c r="C526" s="1"/>
      <c r="D526" s="1"/>
      <c r="E526" s="1"/>
      <c r="F526" s="1"/>
    </row>
    <row r="527" spans="3:6" ht="15.75" customHeight="1">
      <c r="C527" s="1"/>
      <c r="D527" s="1"/>
      <c r="E527" s="1"/>
      <c r="F527" s="1"/>
    </row>
    <row r="528" spans="3:6" ht="15.75" customHeight="1">
      <c r="C528" s="1"/>
      <c r="D528" s="1"/>
      <c r="E528" s="1"/>
      <c r="F528" s="1"/>
    </row>
    <row r="529" spans="3:6" ht="15.75" customHeight="1">
      <c r="C529" s="1"/>
      <c r="D529" s="1"/>
      <c r="E529" s="1"/>
      <c r="F529" s="1"/>
    </row>
    <row r="530" spans="3:6" ht="15.75" customHeight="1">
      <c r="C530" s="1"/>
      <c r="D530" s="1"/>
      <c r="E530" s="1"/>
      <c r="F530" s="1"/>
    </row>
    <row r="531" spans="3:6" ht="15.75" customHeight="1">
      <c r="C531" s="1"/>
      <c r="D531" s="1"/>
      <c r="E531" s="1"/>
      <c r="F531" s="1"/>
    </row>
    <row r="532" spans="3:6" ht="15.75" customHeight="1">
      <c r="C532" s="1"/>
      <c r="D532" s="1"/>
      <c r="E532" s="1"/>
      <c r="F532" s="1"/>
    </row>
    <row r="533" spans="3:6" ht="15.75" customHeight="1">
      <c r="C533" s="1"/>
      <c r="D533" s="1"/>
      <c r="E533" s="1"/>
      <c r="F533" s="1"/>
    </row>
    <row r="534" spans="3:6" ht="15.75" customHeight="1">
      <c r="C534" s="1"/>
      <c r="D534" s="1"/>
      <c r="E534" s="1"/>
      <c r="F534" s="1"/>
    </row>
    <row r="535" spans="3:6" ht="15.75" customHeight="1">
      <c r="C535" s="1"/>
      <c r="D535" s="1"/>
      <c r="E535" s="1"/>
      <c r="F535" s="1"/>
    </row>
    <row r="536" spans="3:6" ht="15.75" customHeight="1">
      <c r="C536" s="1"/>
      <c r="D536" s="1"/>
      <c r="E536" s="1"/>
      <c r="F536" s="1"/>
    </row>
    <row r="537" spans="3:6" ht="15.75" customHeight="1">
      <c r="C537" s="1"/>
      <c r="D537" s="1"/>
      <c r="E537" s="1"/>
      <c r="F537" s="1"/>
    </row>
    <row r="538" spans="3:6" ht="15.75" customHeight="1">
      <c r="C538" s="1"/>
      <c r="D538" s="1"/>
      <c r="E538" s="1"/>
      <c r="F538" s="1"/>
    </row>
    <row r="539" spans="3:6" ht="15.75" customHeight="1">
      <c r="C539" s="1"/>
      <c r="D539" s="1"/>
      <c r="E539" s="1"/>
      <c r="F539" s="1"/>
    </row>
    <row r="540" spans="3:6" ht="15.75" customHeight="1">
      <c r="C540" s="1"/>
      <c r="D540" s="1"/>
      <c r="E540" s="1"/>
      <c r="F540" s="1"/>
    </row>
    <row r="541" spans="3:6" ht="15.75" customHeight="1">
      <c r="C541" s="1"/>
      <c r="D541" s="1"/>
      <c r="E541" s="1"/>
      <c r="F541" s="1"/>
    </row>
    <row r="542" spans="3:6" ht="15.75" customHeight="1">
      <c r="C542" s="1"/>
      <c r="D542" s="1"/>
      <c r="E542" s="1"/>
      <c r="F542" s="1"/>
    </row>
    <row r="543" spans="3:6" ht="15.75" customHeight="1">
      <c r="C543" s="1"/>
      <c r="D543" s="1"/>
      <c r="E543" s="1"/>
      <c r="F543" s="1"/>
    </row>
    <row r="544" spans="3:6" ht="15.75" customHeight="1">
      <c r="C544" s="1"/>
      <c r="D544" s="1"/>
      <c r="E544" s="1"/>
      <c r="F544" s="1"/>
    </row>
    <row r="545" spans="3:6" ht="15.75" customHeight="1">
      <c r="C545" s="1"/>
      <c r="D545" s="1"/>
      <c r="E545" s="1"/>
      <c r="F545" s="1"/>
    </row>
    <row r="546" spans="3:6" ht="15.75" customHeight="1">
      <c r="C546" s="1"/>
      <c r="D546" s="1"/>
      <c r="E546" s="1"/>
      <c r="F546" s="1"/>
    </row>
    <row r="547" spans="3:6" ht="15.75" customHeight="1">
      <c r="C547" s="1"/>
      <c r="D547" s="1"/>
      <c r="E547" s="1"/>
      <c r="F547" s="1"/>
    </row>
    <row r="548" spans="3:6" ht="15.75" customHeight="1">
      <c r="C548" s="1"/>
      <c r="D548" s="1"/>
      <c r="E548" s="1"/>
      <c r="F548" s="1"/>
    </row>
    <row r="549" spans="3:6" ht="15.75" customHeight="1">
      <c r="C549" s="1"/>
      <c r="D549" s="1"/>
      <c r="E549" s="1"/>
      <c r="F549" s="1"/>
    </row>
    <row r="550" spans="3:6" ht="15.75" customHeight="1">
      <c r="C550" s="1"/>
      <c r="D550" s="1"/>
      <c r="E550" s="1"/>
      <c r="F550" s="1"/>
    </row>
    <row r="551" spans="3:6" ht="15.75" customHeight="1">
      <c r="C551" s="1"/>
      <c r="D551" s="1"/>
      <c r="E551" s="1"/>
      <c r="F551" s="1"/>
    </row>
    <row r="552" spans="3:6" ht="15.75" customHeight="1">
      <c r="C552" s="1"/>
      <c r="D552" s="1"/>
      <c r="E552" s="1"/>
      <c r="F552" s="1"/>
    </row>
    <row r="553" spans="3:6" ht="15.75" customHeight="1">
      <c r="C553" s="1"/>
      <c r="D553" s="1"/>
      <c r="E553" s="1"/>
      <c r="F553" s="1"/>
    </row>
    <row r="554" spans="3:6" ht="15.75" customHeight="1">
      <c r="C554" s="1"/>
      <c r="D554" s="1"/>
      <c r="E554" s="1"/>
      <c r="F554" s="1"/>
    </row>
    <row r="555" spans="3:6" ht="15.75" customHeight="1">
      <c r="C555" s="1"/>
      <c r="D555" s="1"/>
      <c r="E555" s="1"/>
      <c r="F555" s="1"/>
    </row>
    <row r="556" spans="3:6" ht="15.75" customHeight="1">
      <c r="C556" s="1"/>
      <c r="D556" s="1"/>
      <c r="E556" s="1"/>
      <c r="F556" s="1"/>
    </row>
    <row r="557" spans="3:6" ht="15.75" customHeight="1">
      <c r="C557" s="1"/>
      <c r="D557" s="1"/>
      <c r="E557" s="1"/>
      <c r="F557" s="1"/>
    </row>
    <row r="558" spans="3:6" ht="15.75" customHeight="1">
      <c r="C558" s="1"/>
      <c r="D558" s="1"/>
      <c r="E558" s="1"/>
      <c r="F558" s="1"/>
    </row>
    <row r="559" spans="3:6" ht="15.75" customHeight="1">
      <c r="C559" s="1"/>
      <c r="D559" s="1"/>
      <c r="E559" s="1"/>
      <c r="F559" s="1"/>
    </row>
    <row r="560" spans="3:6" ht="15.75" customHeight="1">
      <c r="C560" s="1"/>
      <c r="D560" s="1"/>
      <c r="E560" s="1"/>
      <c r="F560" s="1"/>
    </row>
    <row r="561" spans="3:6" ht="15.75" customHeight="1">
      <c r="C561" s="1"/>
      <c r="D561" s="1"/>
      <c r="E561" s="1"/>
      <c r="F561" s="1"/>
    </row>
    <row r="562" spans="3:6" ht="15.75" customHeight="1">
      <c r="C562" s="1"/>
      <c r="D562" s="1"/>
      <c r="E562" s="1"/>
      <c r="F562" s="1"/>
    </row>
    <row r="563" spans="3:6" ht="15.75" customHeight="1">
      <c r="C563" s="1"/>
      <c r="D563" s="1"/>
      <c r="E563" s="1"/>
      <c r="F563" s="1"/>
    </row>
    <row r="564" spans="3:6" ht="15.75" customHeight="1">
      <c r="C564" s="1"/>
      <c r="D564" s="1"/>
      <c r="E564" s="1"/>
      <c r="F564" s="1"/>
    </row>
    <row r="565" spans="3:6" ht="15.75" customHeight="1">
      <c r="C565" s="1"/>
      <c r="D565" s="1"/>
      <c r="E565" s="1"/>
      <c r="F565" s="1"/>
    </row>
    <row r="566" spans="3:6" ht="15.75" customHeight="1">
      <c r="C566" s="1"/>
      <c r="D566" s="1"/>
      <c r="E566" s="1"/>
      <c r="F566" s="1"/>
    </row>
    <row r="567" spans="3:6" ht="15.75" customHeight="1">
      <c r="C567" s="1"/>
      <c r="D567" s="1"/>
      <c r="E567" s="1"/>
      <c r="F567" s="1"/>
    </row>
    <row r="568" spans="3:6" ht="15.75" customHeight="1">
      <c r="C568" s="1"/>
      <c r="D568" s="1"/>
      <c r="E568" s="1"/>
      <c r="F568" s="1"/>
    </row>
    <row r="569" spans="3:6" ht="15.75" customHeight="1">
      <c r="C569" s="1"/>
      <c r="D569" s="1"/>
      <c r="E569" s="1"/>
      <c r="F569" s="1"/>
    </row>
    <row r="570" spans="3:6" ht="15.75" customHeight="1">
      <c r="C570" s="1"/>
      <c r="D570" s="1"/>
      <c r="E570" s="1"/>
      <c r="F570" s="1"/>
    </row>
    <row r="571" spans="3:6" ht="15.75" customHeight="1">
      <c r="C571" s="1"/>
      <c r="D571" s="1"/>
      <c r="E571" s="1"/>
      <c r="F571" s="1"/>
    </row>
    <row r="572" spans="3:6" ht="15.75" customHeight="1">
      <c r="C572" s="1"/>
      <c r="D572" s="1"/>
      <c r="E572" s="1"/>
      <c r="F572" s="1"/>
    </row>
    <row r="573" spans="3:6" ht="15.75" customHeight="1">
      <c r="C573" s="1"/>
      <c r="D573" s="1"/>
      <c r="E573" s="1"/>
      <c r="F573" s="1"/>
    </row>
    <row r="574" spans="3:6" ht="15.75" customHeight="1">
      <c r="C574" s="1"/>
      <c r="D574" s="1"/>
      <c r="E574" s="1"/>
      <c r="F574" s="1"/>
    </row>
    <row r="575" spans="3:6" ht="15.75" customHeight="1">
      <c r="C575" s="1"/>
      <c r="D575" s="1"/>
      <c r="E575" s="1"/>
      <c r="F575" s="1"/>
    </row>
    <row r="576" spans="3:6" ht="15.75" customHeight="1">
      <c r="C576" s="1"/>
      <c r="D576" s="1"/>
      <c r="E576" s="1"/>
      <c r="F576" s="1"/>
    </row>
    <row r="577" spans="3:6" ht="15.75" customHeight="1">
      <c r="C577" s="1"/>
      <c r="D577" s="1"/>
      <c r="E577" s="1"/>
      <c r="F577" s="1"/>
    </row>
    <row r="578" spans="3:6" ht="15.75" customHeight="1">
      <c r="C578" s="1"/>
      <c r="D578" s="1"/>
      <c r="E578" s="1"/>
      <c r="F578" s="1"/>
    </row>
    <row r="579" spans="3:6" ht="15.75" customHeight="1">
      <c r="C579" s="1"/>
      <c r="D579" s="1"/>
      <c r="E579" s="1"/>
      <c r="F579" s="1"/>
    </row>
    <row r="580" spans="3:6" ht="15.75" customHeight="1">
      <c r="C580" s="1"/>
      <c r="D580" s="1"/>
      <c r="E580" s="1"/>
      <c r="F580" s="1"/>
    </row>
    <row r="581" spans="3:6" ht="15.75" customHeight="1">
      <c r="C581" s="1"/>
      <c r="D581" s="1"/>
      <c r="E581" s="1"/>
      <c r="F581" s="1"/>
    </row>
    <row r="582" spans="3:6" ht="15.75" customHeight="1">
      <c r="C582" s="1"/>
      <c r="D582" s="1"/>
      <c r="E582" s="1"/>
      <c r="F582" s="1"/>
    </row>
    <row r="583" spans="3:6" ht="15.75" customHeight="1">
      <c r="C583" s="1"/>
      <c r="D583" s="1"/>
      <c r="E583" s="1"/>
      <c r="F583" s="1"/>
    </row>
    <row r="584" spans="3:6" ht="15.75" customHeight="1">
      <c r="C584" s="1"/>
      <c r="D584" s="1"/>
      <c r="E584" s="1"/>
      <c r="F584" s="1"/>
    </row>
    <row r="585" spans="3:6" ht="15.75" customHeight="1">
      <c r="C585" s="1"/>
      <c r="D585" s="1"/>
      <c r="E585" s="1"/>
      <c r="F585" s="1"/>
    </row>
    <row r="586" spans="3:6" ht="15.75" customHeight="1">
      <c r="C586" s="1"/>
      <c r="D586" s="1"/>
      <c r="E586" s="1"/>
      <c r="F586" s="1"/>
    </row>
    <row r="587" spans="3:6" ht="15.75" customHeight="1">
      <c r="C587" s="1"/>
      <c r="D587" s="1"/>
      <c r="E587" s="1"/>
      <c r="F587" s="1"/>
    </row>
    <row r="588" spans="3:6" ht="15.75" customHeight="1">
      <c r="C588" s="1"/>
      <c r="D588" s="1"/>
      <c r="E588" s="1"/>
      <c r="F588" s="1"/>
    </row>
    <row r="589" spans="3:6" ht="15.75" customHeight="1">
      <c r="C589" s="1"/>
      <c r="D589" s="1"/>
      <c r="E589" s="1"/>
      <c r="F589" s="1"/>
    </row>
    <row r="590" spans="3:6" ht="15.75" customHeight="1">
      <c r="C590" s="1"/>
      <c r="D590" s="1"/>
      <c r="E590" s="1"/>
      <c r="F590" s="1"/>
    </row>
    <row r="591" spans="3:6" ht="15.75" customHeight="1">
      <c r="C591" s="1"/>
      <c r="D591" s="1"/>
      <c r="E591" s="1"/>
      <c r="F591" s="1"/>
    </row>
    <row r="592" spans="3:6" ht="15.75" customHeight="1">
      <c r="C592" s="1"/>
      <c r="D592" s="1"/>
      <c r="E592" s="1"/>
      <c r="F592" s="1"/>
    </row>
    <row r="593" spans="3:6" ht="15.75" customHeight="1">
      <c r="C593" s="1"/>
      <c r="D593" s="1"/>
      <c r="E593" s="1"/>
      <c r="F593" s="1"/>
    </row>
    <row r="594" spans="3:6" ht="15.75" customHeight="1">
      <c r="C594" s="1"/>
      <c r="D594" s="1"/>
      <c r="E594" s="1"/>
      <c r="F594" s="1"/>
    </row>
    <row r="595" spans="3:6" ht="15.75" customHeight="1">
      <c r="C595" s="1"/>
      <c r="D595" s="1"/>
      <c r="E595" s="1"/>
      <c r="F595" s="1"/>
    </row>
    <row r="596" spans="3:6" ht="15.75" customHeight="1">
      <c r="C596" s="1"/>
      <c r="D596" s="1"/>
      <c r="E596" s="1"/>
      <c r="F596" s="1"/>
    </row>
    <row r="597" spans="3:6" ht="15.75" customHeight="1">
      <c r="C597" s="1"/>
      <c r="D597" s="1"/>
      <c r="E597" s="1"/>
      <c r="F597" s="1"/>
    </row>
    <row r="598" spans="3:6" ht="15.75" customHeight="1">
      <c r="C598" s="1"/>
      <c r="D598" s="1"/>
      <c r="E598" s="1"/>
      <c r="F598" s="1"/>
    </row>
    <row r="599" spans="3:6" ht="15.75" customHeight="1">
      <c r="C599" s="1"/>
      <c r="D599" s="1"/>
      <c r="E599" s="1"/>
      <c r="F599" s="1"/>
    </row>
    <row r="600" spans="3:6" ht="15.75" customHeight="1">
      <c r="C600" s="1"/>
      <c r="D600" s="1"/>
      <c r="E600" s="1"/>
      <c r="F600" s="1"/>
    </row>
    <row r="601" spans="3:6" ht="15.75" customHeight="1">
      <c r="C601" s="1"/>
      <c r="D601" s="1"/>
      <c r="E601" s="1"/>
      <c r="F601" s="1"/>
    </row>
    <row r="602" spans="3:6" ht="15.75" customHeight="1">
      <c r="C602" s="1"/>
      <c r="D602" s="1"/>
      <c r="E602" s="1"/>
      <c r="F602" s="1"/>
    </row>
    <row r="603" spans="3:6" ht="15.75" customHeight="1">
      <c r="C603" s="1"/>
      <c r="D603" s="1"/>
      <c r="E603" s="1"/>
      <c r="F603" s="1"/>
    </row>
    <row r="604" spans="3:6" ht="15.75" customHeight="1">
      <c r="C604" s="1"/>
      <c r="D604" s="1"/>
      <c r="E604" s="1"/>
      <c r="F604" s="1"/>
    </row>
    <row r="605" spans="3:6" ht="15.75" customHeight="1">
      <c r="C605" s="1"/>
      <c r="D605" s="1"/>
      <c r="E605" s="1"/>
      <c r="F605" s="1"/>
    </row>
    <row r="606" spans="3:6" ht="15.75" customHeight="1">
      <c r="C606" s="1"/>
      <c r="D606" s="1"/>
      <c r="E606" s="1"/>
      <c r="F606" s="1"/>
    </row>
    <row r="607" spans="3:6" ht="15.75" customHeight="1">
      <c r="C607" s="1"/>
      <c r="D607" s="1"/>
      <c r="E607" s="1"/>
      <c r="F607" s="1"/>
    </row>
    <row r="608" spans="3:6" ht="15.75" customHeight="1">
      <c r="C608" s="1"/>
      <c r="D608" s="1"/>
      <c r="E608" s="1"/>
      <c r="F608" s="1"/>
    </row>
    <row r="609" spans="3:6" ht="15.75" customHeight="1">
      <c r="C609" s="1"/>
      <c r="D609" s="1"/>
      <c r="E609" s="1"/>
      <c r="F609" s="1"/>
    </row>
    <row r="610" spans="3:6" ht="15.75" customHeight="1">
      <c r="C610" s="1"/>
      <c r="D610" s="1"/>
      <c r="E610" s="1"/>
      <c r="F610" s="1"/>
    </row>
    <row r="611" spans="3:6" ht="15.75" customHeight="1">
      <c r="C611" s="1"/>
      <c r="D611" s="1"/>
      <c r="E611" s="1"/>
      <c r="F611" s="1"/>
    </row>
    <row r="612" spans="3:6" ht="15.75" customHeight="1">
      <c r="C612" s="1"/>
      <c r="D612" s="1"/>
      <c r="E612" s="1"/>
      <c r="F612" s="1"/>
    </row>
    <row r="613" spans="3:6" ht="15.75" customHeight="1">
      <c r="C613" s="1"/>
      <c r="D613" s="1"/>
      <c r="E613" s="1"/>
      <c r="F613" s="1"/>
    </row>
    <row r="614" spans="3:6" ht="15.75" customHeight="1">
      <c r="C614" s="1"/>
      <c r="D614" s="1"/>
      <c r="E614" s="1"/>
      <c r="F614" s="1"/>
    </row>
    <row r="615" spans="3:6" ht="15.75" customHeight="1">
      <c r="C615" s="1"/>
      <c r="D615" s="1"/>
      <c r="E615" s="1"/>
      <c r="F615" s="1"/>
    </row>
    <row r="616" spans="3:6" ht="15.75" customHeight="1">
      <c r="C616" s="1"/>
      <c r="D616" s="1"/>
      <c r="E616" s="1"/>
      <c r="F616" s="1"/>
    </row>
    <row r="617" spans="3:6" ht="15.75" customHeight="1">
      <c r="C617" s="1"/>
      <c r="D617" s="1"/>
      <c r="E617" s="1"/>
      <c r="F617" s="1"/>
    </row>
    <row r="618" spans="3:6" ht="15.75" customHeight="1">
      <c r="C618" s="1"/>
      <c r="D618" s="1"/>
      <c r="E618" s="1"/>
      <c r="F618" s="1"/>
    </row>
    <row r="619" spans="3:6" ht="15.75" customHeight="1">
      <c r="C619" s="1"/>
      <c r="D619" s="1"/>
      <c r="E619" s="1"/>
      <c r="F619" s="1"/>
    </row>
    <row r="620" spans="3:6" ht="15.75" customHeight="1">
      <c r="C620" s="1"/>
      <c r="D620" s="1"/>
      <c r="E620" s="1"/>
      <c r="F620" s="1"/>
    </row>
    <row r="621" spans="3:6" ht="15.75" customHeight="1">
      <c r="C621" s="1"/>
      <c r="D621" s="1"/>
      <c r="E621" s="1"/>
      <c r="F621" s="1"/>
    </row>
    <row r="622" spans="3:6" ht="15.75" customHeight="1">
      <c r="C622" s="1"/>
      <c r="D622" s="1"/>
      <c r="E622" s="1"/>
      <c r="F622" s="1"/>
    </row>
    <row r="623" spans="3:6" ht="15.75" customHeight="1">
      <c r="C623" s="1"/>
      <c r="D623" s="1"/>
      <c r="E623" s="1"/>
      <c r="F623" s="1"/>
    </row>
    <row r="624" spans="3:6" ht="15.75" customHeight="1">
      <c r="C624" s="1"/>
      <c r="D624" s="1"/>
      <c r="E624" s="1"/>
      <c r="F624" s="1"/>
    </row>
    <row r="625" spans="3:6" ht="15.75" customHeight="1">
      <c r="C625" s="1"/>
      <c r="D625" s="1"/>
      <c r="E625" s="1"/>
      <c r="F625" s="1"/>
    </row>
    <row r="626" spans="3:6" ht="15.75" customHeight="1">
      <c r="C626" s="1"/>
      <c r="D626" s="1"/>
      <c r="E626" s="1"/>
      <c r="F626" s="1"/>
    </row>
    <row r="627" spans="3:6" ht="15.75" customHeight="1">
      <c r="C627" s="1"/>
      <c r="D627" s="1"/>
      <c r="E627" s="1"/>
      <c r="F627" s="1"/>
    </row>
    <row r="628" spans="3:6" ht="15.75" customHeight="1">
      <c r="C628" s="1"/>
      <c r="D628" s="1"/>
      <c r="E628" s="1"/>
      <c r="F628" s="1"/>
    </row>
    <row r="629" spans="3:6" ht="15.75" customHeight="1">
      <c r="C629" s="1"/>
      <c r="D629" s="1"/>
      <c r="E629" s="1"/>
      <c r="F629" s="1"/>
    </row>
    <row r="630" spans="3:6" ht="15.75" customHeight="1">
      <c r="C630" s="1"/>
      <c r="D630" s="1"/>
      <c r="E630" s="1"/>
      <c r="F630" s="1"/>
    </row>
    <row r="631" spans="3:6" ht="15.75" customHeight="1">
      <c r="C631" s="1"/>
      <c r="D631" s="1"/>
      <c r="E631" s="1"/>
      <c r="F631" s="1"/>
    </row>
    <row r="632" spans="3:6" ht="15.75" customHeight="1">
      <c r="C632" s="1"/>
      <c r="D632" s="1"/>
      <c r="E632" s="1"/>
      <c r="F632" s="1"/>
    </row>
    <row r="633" spans="3:6" ht="15.75" customHeight="1">
      <c r="C633" s="1"/>
      <c r="D633" s="1"/>
      <c r="E633" s="1"/>
      <c r="F633" s="1"/>
    </row>
    <row r="634" spans="3:6" ht="15.75" customHeight="1">
      <c r="C634" s="1"/>
      <c r="D634" s="1"/>
      <c r="E634" s="1"/>
      <c r="F634" s="1"/>
    </row>
    <row r="635" spans="3:6" ht="15.75" customHeight="1">
      <c r="C635" s="1"/>
      <c r="D635" s="1"/>
      <c r="E635" s="1"/>
      <c r="F635" s="1"/>
    </row>
    <row r="636" spans="3:6" ht="15.75" customHeight="1">
      <c r="C636" s="1"/>
      <c r="D636" s="1"/>
      <c r="E636" s="1"/>
      <c r="F636" s="1"/>
    </row>
    <row r="637" spans="3:6" ht="15.75" customHeight="1">
      <c r="C637" s="1"/>
      <c r="D637" s="1"/>
      <c r="E637" s="1"/>
      <c r="F637" s="1"/>
    </row>
    <row r="638" spans="3:6" ht="15.75" customHeight="1">
      <c r="C638" s="1"/>
      <c r="D638" s="1"/>
      <c r="E638" s="1"/>
      <c r="F638" s="1"/>
    </row>
    <row r="639" spans="3:6" ht="15.75" customHeight="1">
      <c r="C639" s="1"/>
      <c r="D639" s="1"/>
      <c r="E639" s="1"/>
      <c r="F639" s="1"/>
    </row>
    <row r="640" spans="3:6" ht="15.75" customHeight="1">
      <c r="C640" s="1"/>
      <c r="D640" s="1"/>
      <c r="E640" s="1"/>
      <c r="F640" s="1"/>
    </row>
    <row r="641" spans="3:6" ht="15.75" customHeight="1">
      <c r="C641" s="1"/>
      <c r="D641" s="1"/>
      <c r="E641" s="1"/>
      <c r="F641" s="1"/>
    </row>
    <row r="642" spans="3:6" ht="15.75" customHeight="1">
      <c r="C642" s="1"/>
      <c r="D642" s="1"/>
      <c r="E642" s="1"/>
      <c r="F642" s="1"/>
    </row>
    <row r="643" spans="3:6" ht="15.75" customHeight="1">
      <c r="C643" s="1"/>
      <c r="D643" s="1"/>
      <c r="E643" s="1"/>
      <c r="F643" s="1"/>
    </row>
    <row r="644" spans="3:6" ht="15.75" customHeight="1">
      <c r="C644" s="1"/>
      <c r="D644" s="1"/>
      <c r="E644" s="1"/>
      <c r="F644" s="1"/>
    </row>
    <row r="645" spans="3:6" ht="15.75" customHeight="1">
      <c r="C645" s="1"/>
      <c r="D645" s="1"/>
      <c r="E645" s="1"/>
      <c r="F645" s="1"/>
    </row>
    <row r="646" spans="3:6" ht="15.75" customHeight="1">
      <c r="C646" s="1"/>
      <c r="D646" s="1"/>
      <c r="E646" s="1"/>
      <c r="F646" s="1"/>
    </row>
    <row r="647" spans="3:6" ht="15.75" customHeight="1">
      <c r="C647" s="1"/>
      <c r="D647" s="1"/>
      <c r="E647" s="1"/>
      <c r="F647" s="1"/>
    </row>
    <row r="648" spans="3:6" ht="15.75" customHeight="1">
      <c r="C648" s="1"/>
      <c r="D648" s="1"/>
      <c r="E648" s="1"/>
      <c r="F648" s="1"/>
    </row>
    <row r="649" spans="3:6" ht="15.75" customHeight="1">
      <c r="C649" s="1"/>
      <c r="D649" s="1"/>
      <c r="E649" s="1"/>
      <c r="F649" s="1"/>
    </row>
    <row r="650" spans="3:6" ht="15.75" customHeight="1">
      <c r="C650" s="1"/>
      <c r="D650" s="1"/>
      <c r="E650" s="1"/>
      <c r="F650" s="1"/>
    </row>
    <row r="651" spans="3:6" ht="15.75" customHeight="1">
      <c r="C651" s="1"/>
      <c r="D651" s="1"/>
      <c r="E651" s="1"/>
      <c r="F651" s="1"/>
    </row>
    <row r="652" spans="3:6" ht="15.75" customHeight="1">
      <c r="C652" s="1"/>
      <c r="D652" s="1"/>
      <c r="E652" s="1"/>
      <c r="F652" s="1"/>
    </row>
    <row r="653" spans="3:6" ht="15.75" customHeight="1">
      <c r="C653" s="1"/>
      <c r="D653" s="1"/>
      <c r="E653" s="1"/>
      <c r="F653" s="1"/>
    </row>
    <row r="654" spans="3:6" ht="15.75" customHeight="1">
      <c r="C654" s="1"/>
      <c r="D654" s="1"/>
      <c r="E654" s="1"/>
      <c r="F654" s="1"/>
    </row>
    <row r="655" spans="3:6" ht="15.75" customHeight="1">
      <c r="C655" s="1"/>
      <c r="D655" s="1"/>
      <c r="E655" s="1"/>
      <c r="F655" s="1"/>
    </row>
    <row r="656" spans="3:6" ht="15.75" customHeight="1">
      <c r="C656" s="1"/>
      <c r="D656" s="1"/>
      <c r="E656" s="1"/>
      <c r="F656" s="1"/>
    </row>
    <row r="657" spans="3:6" ht="15.75" customHeight="1">
      <c r="C657" s="1"/>
      <c r="D657" s="1"/>
      <c r="E657" s="1"/>
      <c r="F657" s="1"/>
    </row>
    <row r="658" spans="3:6" ht="15.75" customHeight="1">
      <c r="C658" s="1"/>
      <c r="D658" s="1"/>
      <c r="E658" s="1"/>
      <c r="F658" s="1"/>
    </row>
    <row r="659" spans="3:6" ht="15.75" customHeight="1">
      <c r="C659" s="1"/>
      <c r="D659" s="1"/>
      <c r="E659" s="1"/>
      <c r="F659" s="1"/>
    </row>
    <row r="660" spans="3:6" ht="15.75" customHeight="1">
      <c r="C660" s="1"/>
      <c r="D660" s="1"/>
      <c r="E660" s="1"/>
      <c r="F660" s="1"/>
    </row>
    <row r="661" spans="3:6" ht="15.75" customHeight="1">
      <c r="C661" s="1"/>
      <c r="D661" s="1"/>
      <c r="E661" s="1"/>
      <c r="F661" s="1"/>
    </row>
    <row r="662" spans="3:6" ht="15.75" customHeight="1">
      <c r="C662" s="1"/>
      <c r="D662" s="1"/>
      <c r="E662" s="1"/>
      <c r="F662" s="1"/>
    </row>
    <row r="663" spans="3:6" ht="15.75" customHeight="1">
      <c r="C663" s="1"/>
      <c r="D663" s="1"/>
      <c r="E663" s="1"/>
      <c r="F663" s="1"/>
    </row>
    <row r="664" spans="3:6" ht="15.75" customHeight="1">
      <c r="C664" s="1"/>
      <c r="D664" s="1"/>
      <c r="E664" s="1"/>
      <c r="F664" s="1"/>
    </row>
    <row r="665" spans="3:6" ht="15.75" customHeight="1">
      <c r="C665" s="1"/>
      <c r="D665" s="1"/>
      <c r="E665" s="1"/>
      <c r="F665" s="1"/>
    </row>
    <row r="666" spans="3:6" ht="15.75" customHeight="1">
      <c r="C666" s="1"/>
      <c r="D666" s="1"/>
      <c r="E666" s="1"/>
      <c r="F666" s="1"/>
    </row>
    <row r="667" spans="3:6" ht="15.75" customHeight="1">
      <c r="C667" s="1"/>
      <c r="D667" s="1"/>
      <c r="E667" s="1"/>
      <c r="F667" s="1"/>
    </row>
    <row r="668" spans="3:6" ht="15.75" customHeight="1">
      <c r="C668" s="1"/>
      <c r="D668" s="1"/>
      <c r="E668" s="1"/>
      <c r="F668" s="1"/>
    </row>
    <row r="669" spans="3:6" ht="15.75" customHeight="1">
      <c r="C669" s="1"/>
      <c r="D669" s="1"/>
      <c r="E669" s="1"/>
      <c r="F669" s="1"/>
    </row>
    <row r="670" spans="3:6" ht="15.75" customHeight="1">
      <c r="C670" s="1"/>
      <c r="D670" s="1"/>
      <c r="E670" s="1"/>
      <c r="F670" s="1"/>
    </row>
    <row r="671" spans="3:6" ht="15.75" customHeight="1">
      <c r="C671" s="1"/>
      <c r="D671" s="1"/>
      <c r="E671" s="1"/>
      <c r="F671" s="1"/>
    </row>
    <row r="672" spans="3:6" ht="15.75" customHeight="1">
      <c r="C672" s="1"/>
      <c r="D672" s="1"/>
      <c r="E672" s="1"/>
      <c r="F672" s="1"/>
    </row>
    <row r="673" spans="3:6" ht="15.75" customHeight="1">
      <c r="C673" s="1"/>
      <c r="D673" s="1"/>
      <c r="E673" s="1"/>
      <c r="F673" s="1"/>
    </row>
    <row r="674" spans="3:6" ht="15.75" customHeight="1">
      <c r="C674" s="1"/>
      <c r="D674" s="1"/>
      <c r="E674" s="1"/>
      <c r="F674" s="1"/>
    </row>
    <row r="675" spans="3:6" ht="15.75" customHeight="1">
      <c r="C675" s="1"/>
      <c r="D675" s="1"/>
      <c r="E675" s="1"/>
      <c r="F675" s="1"/>
    </row>
    <row r="676" spans="3:6" ht="15.75" customHeight="1">
      <c r="C676" s="1"/>
      <c r="D676" s="1"/>
      <c r="E676" s="1"/>
      <c r="F676" s="1"/>
    </row>
    <row r="677" spans="3:6" ht="15.75" customHeight="1">
      <c r="C677" s="1"/>
      <c r="D677" s="1"/>
      <c r="E677" s="1"/>
      <c r="F677" s="1"/>
    </row>
    <row r="678" spans="3:6" ht="15.75" customHeight="1">
      <c r="C678" s="1"/>
      <c r="D678" s="1"/>
      <c r="E678" s="1"/>
      <c r="F678" s="1"/>
    </row>
    <row r="679" spans="3:6" ht="15.75" customHeight="1">
      <c r="C679" s="1"/>
      <c r="D679" s="1"/>
      <c r="E679" s="1"/>
      <c r="F679" s="1"/>
    </row>
    <row r="680" spans="3:6" ht="15.75" customHeight="1">
      <c r="C680" s="1"/>
      <c r="D680" s="1"/>
      <c r="E680" s="1"/>
      <c r="F680" s="1"/>
    </row>
    <row r="681" spans="3:6" ht="15.75" customHeight="1">
      <c r="C681" s="1"/>
      <c r="D681" s="1"/>
      <c r="E681" s="1"/>
      <c r="F681" s="1"/>
    </row>
    <row r="682" spans="3:6" ht="15.75" customHeight="1">
      <c r="C682" s="1"/>
      <c r="D682" s="1"/>
      <c r="E682" s="1"/>
      <c r="F682" s="1"/>
    </row>
    <row r="683" spans="3:6" ht="15.75" customHeight="1">
      <c r="C683" s="1"/>
      <c r="D683" s="1"/>
      <c r="E683" s="1"/>
      <c r="F683" s="1"/>
    </row>
    <row r="684" spans="3:6" ht="15.75" customHeight="1">
      <c r="C684" s="1"/>
      <c r="D684" s="1"/>
      <c r="E684" s="1"/>
      <c r="F684" s="1"/>
    </row>
    <row r="685" spans="3:6" ht="15.75" customHeight="1">
      <c r="C685" s="1"/>
      <c r="D685" s="1"/>
      <c r="E685" s="1"/>
      <c r="F685" s="1"/>
    </row>
    <row r="686" spans="3:6" ht="15.75" customHeight="1">
      <c r="C686" s="1"/>
      <c r="D686" s="1"/>
      <c r="E686" s="1"/>
      <c r="F686" s="1"/>
    </row>
    <row r="687" spans="3:6" ht="15.75" customHeight="1">
      <c r="C687" s="1"/>
      <c r="D687" s="1"/>
      <c r="E687" s="1"/>
      <c r="F687" s="1"/>
    </row>
    <row r="688" spans="3:6" ht="15.75" customHeight="1">
      <c r="C688" s="1"/>
      <c r="D688" s="1"/>
      <c r="E688" s="1"/>
      <c r="F688" s="1"/>
    </row>
    <row r="689" spans="3:6" ht="15.75" customHeight="1">
      <c r="C689" s="1"/>
      <c r="D689" s="1"/>
      <c r="E689" s="1"/>
      <c r="F689" s="1"/>
    </row>
    <row r="690" spans="3:6" ht="15.75" customHeight="1">
      <c r="C690" s="1"/>
      <c r="D690" s="1"/>
      <c r="E690" s="1"/>
      <c r="F690" s="1"/>
    </row>
    <row r="691" spans="3:6" ht="15.75" customHeight="1">
      <c r="C691" s="1"/>
      <c r="D691" s="1"/>
      <c r="E691" s="1"/>
      <c r="F691" s="1"/>
    </row>
    <row r="692" spans="3:6" ht="15.75" customHeight="1">
      <c r="C692" s="1"/>
      <c r="D692" s="1"/>
      <c r="E692" s="1"/>
      <c r="F692" s="1"/>
    </row>
    <row r="693" spans="3:6" ht="15.75" customHeight="1">
      <c r="C693" s="1"/>
      <c r="D693" s="1"/>
      <c r="E693" s="1"/>
      <c r="F693" s="1"/>
    </row>
    <row r="694" spans="3:6" ht="15.75" customHeight="1">
      <c r="C694" s="1"/>
      <c r="D694" s="1"/>
      <c r="E694" s="1"/>
      <c r="F694" s="1"/>
    </row>
    <row r="695" spans="3:6" ht="15.75" customHeight="1">
      <c r="C695" s="1"/>
      <c r="D695" s="1"/>
      <c r="E695" s="1"/>
      <c r="F695" s="1"/>
    </row>
    <row r="696" spans="3:6" ht="15.75" customHeight="1">
      <c r="C696" s="1"/>
      <c r="D696" s="1"/>
      <c r="E696" s="1"/>
      <c r="F696" s="1"/>
    </row>
    <row r="697" spans="3:6" ht="15.75" customHeight="1">
      <c r="C697" s="1"/>
      <c r="D697" s="1"/>
      <c r="E697" s="1"/>
      <c r="F697" s="1"/>
    </row>
    <row r="698" spans="3:6" ht="15.75" customHeight="1">
      <c r="C698" s="1"/>
      <c r="D698" s="1"/>
      <c r="E698" s="1"/>
      <c r="F698" s="1"/>
    </row>
    <row r="699" spans="3:6" ht="15.75" customHeight="1">
      <c r="C699" s="1"/>
      <c r="D699" s="1"/>
      <c r="E699" s="1"/>
      <c r="F699" s="1"/>
    </row>
    <row r="700" spans="3:6" ht="15.75" customHeight="1">
      <c r="C700" s="1"/>
      <c r="D700" s="1"/>
      <c r="E700" s="1"/>
      <c r="F700" s="1"/>
    </row>
    <row r="701" spans="3:6" ht="15.75" customHeight="1">
      <c r="C701" s="1"/>
      <c r="D701" s="1"/>
      <c r="E701" s="1"/>
      <c r="F701" s="1"/>
    </row>
    <row r="702" spans="3:6" ht="15.75" customHeight="1">
      <c r="C702" s="1"/>
      <c r="D702" s="1"/>
      <c r="E702" s="1"/>
      <c r="F702" s="1"/>
    </row>
    <row r="703" spans="3:6" ht="15.75" customHeight="1">
      <c r="C703" s="1"/>
      <c r="D703" s="1"/>
      <c r="E703" s="1"/>
      <c r="F703" s="1"/>
    </row>
    <row r="704" spans="3:6" ht="15.75" customHeight="1">
      <c r="C704" s="1"/>
      <c r="D704" s="1"/>
      <c r="E704" s="1"/>
      <c r="F704" s="1"/>
    </row>
    <row r="705" spans="3:6" ht="15.75" customHeight="1">
      <c r="C705" s="1"/>
      <c r="D705" s="1"/>
      <c r="E705" s="1"/>
      <c r="F705" s="1"/>
    </row>
    <row r="706" spans="3:6" ht="15.75" customHeight="1">
      <c r="C706" s="1"/>
      <c r="D706" s="1"/>
      <c r="E706" s="1"/>
      <c r="F706" s="1"/>
    </row>
    <row r="707" spans="3:6" ht="15.75" customHeight="1">
      <c r="C707" s="1"/>
      <c r="D707" s="1"/>
      <c r="E707" s="1"/>
      <c r="F707" s="1"/>
    </row>
    <row r="708" spans="3:6" ht="15.75" customHeight="1">
      <c r="C708" s="1"/>
      <c r="D708" s="1"/>
      <c r="E708" s="1"/>
      <c r="F708" s="1"/>
    </row>
    <row r="709" spans="3:6" ht="15.75" customHeight="1">
      <c r="C709" s="1"/>
      <c r="D709" s="1"/>
      <c r="E709" s="1"/>
      <c r="F709" s="1"/>
    </row>
    <row r="710" spans="3:6" ht="15.75" customHeight="1">
      <c r="C710" s="1"/>
      <c r="D710" s="1"/>
      <c r="E710" s="1"/>
      <c r="F710" s="1"/>
    </row>
    <row r="711" spans="3:6" ht="15.75" customHeight="1">
      <c r="C711" s="1"/>
      <c r="D711" s="1"/>
      <c r="E711" s="1"/>
      <c r="F711" s="1"/>
    </row>
    <row r="712" spans="3:6" ht="15.75" customHeight="1">
      <c r="C712" s="1"/>
      <c r="D712" s="1"/>
      <c r="E712" s="1"/>
      <c r="F712" s="1"/>
    </row>
    <row r="713" spans="3:6" ht="15.75" customHeight="1">
      <c r="C713" s="1"/>
      <c r="D713" s="1"/>
      <c r="E713" s="1"/>
      <c r="F713" s="1"/>
    </row>
    <row r="714" spans="3:6" ht="15.75" customHeight="1">
      <c r="C714" s="1"/>
      <c r="D714" s="1"/>
      <c r="E714" s="1"/>
      <c r="F714" s="1"/>
    </row>
    <row r="715" spans="3:6" ht="15.75" customHeight="1">
      <c r="C715" s="1"/>
      <c r="D715" s="1"/>
      <c r="E715" s="1"/>
      <c r="F715" s="1"/>
    </row>
    <row r="716" spans="3:6" ht="15.75" customHeight="1">
      <c r="C716" s="1"/>
      <c r="D716" s="1"/>
      <c r="E716" s="1"/>
      <c r="F716" s="1"/>
    </row>
    <row r="717" spans="3:6" ht="15.75" customHeight="1">
      <c r="C717" s="1"/>
      <c r="D717" s="1"/>
      <c r="E717" s="1"/>
      <c r="F717" s="1"/>
    </row>
    <row r="718" spans="3:6" ht="15.75" customHeight="1">
      <c r="C718" s="1"/>
      <c r="D718" s="1"/>
      <c r="E718" s="1"/>
      <c r="F718" s="1"/>
    </row>
    <row r="719" spans="3:6" ht="15.75" customHeight="1">
      <c r="C719" s="1"/>
      <c r="D719" s="1"/>
      <c r="E719" s="1"/>
      <c r="F719" s="1"/>
    </row>
    <row r="720" spans="3:6" ht="15.75" customHeight="1">
      <c r="C720" s="1"/>
      <c r="D720" s="1"/>
      <c r="E720" s="1"/>
      <c r="F720" s="1"/>
    </row>
    <row r="721" spans="3:6" ht="15.75" customHeight="1">
      <c r="C721" s="1"/>
      <c r="D721" s="1"/>
      <c r="E721" s="1"/>
      <c r="F721" s="1"/>
    </row>
    <row r="722" spans="3:6" ht="15.75" customHeight="1">
      <c r="C722" s="1"/>
      <c r="D722" s="1"/>
      <c r="E722" s="1"/>
      <c r="F722" s="1"/>
    </row>
    <row r="723" spans="3:6" ht="15.75" customHeight="1">
      <c r="C723" s="1"/>
      <c r="D723" s="1"/>
      <c r="E723" s="1"/>
      <c r="F723" s="1"/>
    </row>
    <row r="724" spans="3:6" ht="15.75" customHeight="1">
      <c r="C724" s="1"/>
      <c r="D724" s="1"/>
      <c r="E724" s="1"/>
      <c r="F724" s="1"/>
    </row>
    <row r="725" spans="3:6" ht="15.75" customHeight="1">
      <c r="C725" s="1"/>
      <c r="D725" s="1"/>
      <c r="E725" s="1"/>
      <c r="F725" s="1"/>
    </row>
    <row r="726" spans="3:6" ht="15.75" customHeight="1">
      <c r="C726" s="1"/>
      <c r="D726" s="1"/>
      <c r="E726" s="1"/>
      <c r="F726" s="1"/>
    </row>
    <row r="727" spans="3:6" ht="15.75" customHeight="1">
      <c r="C727" s="1"/>
      <c r="D727" s="1"/>
      <c r="E727" s="1"/>
      <c r="F727" s="1"/>
    </row>
    <row r="728" spans="3:6" ht="15.75" customHeight="1">
      <c r="C728" s="1"/>
      <c r="D728" s="1"/>
      <c r="E728" s="1"/>
      <c r="F728" s="1"/>
    </row>
    <row r="729" spans="3:6" ht="15.75" customHeight="1">
      <c r="C729" s="1"/>
      <c r="D729" s="1"/>
      <c r="E729" s="1"/>
      <c r="F729" s="1"/>
    </row>
    <row r="730" spans="3:6" ht="15.75" customHeight="1">
      <c r="C730" s="1"/>
      <c r="D730" s="1"/>
      <c r="E730" s="1"/>
      <c r="F730" s="1"/>
    </row>
    <row r="731" spans="3:6" ht="15.75" customHeight="1">
      <c r="C731" s="1"/>
      <c r="D731" s="1"/>
      <c r="E731" s="1"/>
      <c r="F731" s="1"/>
    </row>
    <row r="732" spans="3:6" ht="15.75" customHeight="1">
      <c r="C732" s="1"/>
      <c r="D732" s="1"/>
      <c r="E732" s="1"/>
      <c r="F732" s="1"/>
    </row>
    <row r="733" spans="3:6" ht="15.75" customHeight="1">
      <c r="C733" s="1"/>
      <c r="D733" s="1"/>
      <c r="E733" s="1"/>
      <c r="F733" s="1"/>
    </row>
    <row r="734" spans="3:6" ht="15.75" customHeight="1">
      <c r="C734" s="1"/>
      <c r="D734" s="1"/>
      <c r="E734" s="1"/>
      <c r="F734" s="1"/>
    </row>
    <row r="735" spans="3:6" ht="15.75" customHeight="1">
      <c r="C735" s="1"/>
      <c r="D735" s="1"/>
      <c r="E735" s="1"/>
      <c r="F735" s="1"/>
    </row>
    <row r="736" spans="3:6" ht="15.75" customHeight="1">
      <c r="C736" s="1"/>
      <c r="D736" s="1"/>
      <c r="E736" s="1"/>
      <c r="F736" s="1"/>
    </row>
    <row r="737" spans="3:6" ht="15.75" customHeight="1">
      <c r="C737" s="1"/>
      <c r="D737" s="1"/>
      <c r="E737" s="1"/>
      <c r="F737" s="1"/>
    </row>
    <row r="738" spans="3:6" ht="15.75" customHeight="1">
      <c r="C738" s="1"/>
      <c r="D738" s="1"/>
      <c r="E738" s="1"/>
      <c r="F738" s="1"/>
    </row>
    <row r="739" spans="3:6" ht="15.75" customHeight="1">
      <c r="C739" s="1"/>
      <c r="D739" s="1"/>
      <c r="E739" s="1"/>
      <c r="F739" s="1"/>
    </row>
    <row r="740" spans="3:6" ht="15.75" customHeight="1">
      <c r="C740" s="1"/>
      <c r="D740" s="1"/>
      <c r="E740" s="1"/>
      <c r="F740" s="1"/>
    </row>
    <row r="741" spans="3:6" ht="15.75" customHeight="1">
      <c r="C741" s="1"/>
      <c r="D741" s="1"/>
      <c r="E741" s="1"/>
      <c r="F741" s="1"/>
    </row>
    <row r="742" spans="3:6" ht="15.75" customHeight="1">
      <c r="C742" s="1"/>
      <c r="D742" s="1"/>
      <c r="E742" s="1"/>
      <c r="F742" s="1"/>
    </row>
    <row r="743" spans="3:6" ht="15.75" customHeight="1">
      <c r="C743" s="1"/>
      <c r="D743" s="1"/>
      <c r="E743" s="1"/>
      <c r="F743" s="1"/>
    </row>
    <row r="744" spans="3:6" ht="15.75" customHeight="1">
      <c r="C744" s="1"/>
      <c r="D744" s="1"/>
      <c r="E744" s="1"/>
      <c r="F744" s="1"/>
    </row>
    <row r="745" spans="3:6" ht="15.75" customHeight="1">
      <c r="C745" s="1"/>
      <c r="D745" s="1"/>
      <c r="E745" s="1"/>
      <c r="F745" s="1"/>
    </row>
    <row r="746" spans="3:6" ht="15.75" customHeight="1">
      <c r="C746" s="1"/>
      <c r="D746" s="1"/>
      <c r="E746" s="1"/>
      <c r="F746" s="1"/>
    </row>
    <row r="747" spans="3:6" ht="15.75" customHeight="1">
      <c r="C747" s="1"/>
      <c r="D747" s="1"/>
      <c r="E747" s="1"/>
      <c r="F747" s="1"/>
    </row>
    <row r="748" spans="3:6" ht="15.75" customHeight="1">
      <c r="C748" s="1"/>
      <c r="D748" s="1"/>
      <c r="E748" s="1"/>
      <c r="F748" s="1"/>
    </row>
    <row r="749" spans="3:6" ht="15.75" customHeight="1">
      <c r="C749" s="1"/>
      <c r="D749" s="1"/>
      <c r="E749" s="1"/>
      <c r="F749" s="1"/>
    </row>
    <row r="750" spans="3:6" ht="15.75" customHeight="1">
      <c r="C750" s="1"/>
      <c r="D750" s="1"/>
      <c r="E750" s="1"/>
      <c r="F750" s="1"/>
    </row>
    <row r="751" spans="3:6" ht="15.75" customHeight="1">
      <c r="C751" s="1"/>
      <c r="D751" s="1"/>
      <c r="E751" s="1"/>
      <c r="F751" s="1"/>
    </row>
    <row r="752" spans="3:6" ht="15.75" customHeight="1">
      <c r="C752" s="1"/>
      <c r="D752" s="1"/>
      <c r="E752" s="1"/>
      <c r="F752" s="1"/>
    </row>
    <row r="753" spans="3:6" ht="15.75" customHeight="1">
      <c r="C753" s="1"/>
      <c r="D753" s="1"/>
      <c r="E753" s="1"/>
      <c r="F753" s="1"/>
    </row>
    <row r="754" spans="3:6" ht="15.75" customHeight="1">
      <c r="C754" s="1"/>
      <c r="D754" s="1"/>
      <c r="E754" s="1"/>
      <c r="F754" s="1"/>
    </row>
    <row r="755" spans="3:6" ht="15.75" customHeight="1">
      <c r="C755" s="1"/>
      <c r="D755" s="1"/>
      <c r="E755" s="1"/>
      <c r="F755" s="1"/>
    </row>
    <row r="756" spans="3:6" ht="15.75" customHeight="1">
      <c r="C756" s="1"/>
      <c r="D756" s="1"/>
      <c r="E756" s="1"/>
      <c r="F756" s="1"/>
    </row>
    <row r="757" spans="3:6" ht="15.75" customHeight="1">
      <c r="C757" s="1"/>
      <c r="D757" s="1"/>
      <c r="E757" s="1"/>
      <c r="F757" s="1"/>
    </row>
    <row r="758" spans="3:6" ht="15.75" customHeight="1">
      <c r="C758" s="1"/>
      <c r="D758" s="1"/>
      <c r="E758" s="1"/>
      <c r="F758" s="1"/>
    </row>
    <row r="759" spans="3:6" ht="15.75" customHeight="1">
      <c r="C759" s="1"/>
      <c r="D759" s="1"/>
      <c r="E759" s="1"/>
      <c r="F759" s="1"/>
    </row>
    <row r="760" spans="3:6" ht="15.75" customHeight="1">
      <c r="C760" s="1"/>
      <c r="D760" s="1"/>
      <c r="E760" s="1"/>
      <c r="F760" s="1"/>
    </row>
    <row r="761" spans="3:6" ht="15.75" customHeight="1">
      <c r="C761" s="1"/>
      <c r="D761" s="1"/>
      <c r="E761" s="1"/>
      <c r="F761" s="1"/>
    </row>
    <row r="762" spans="3:6" ht="15.75" customHeight="1">
      <c r="C762" s="1"/>
      <c r="D762" s="1"/>
      <c r="E762" s="1"/>
      <c r="F762" s="1"/>
    </row>
    <row r="763" spans="3:6" ht="15.75" customHeight="1">
      <c r="C763" s="1"/>
      <c r="D763" s="1"/>
      <c r="E763" s="1"/>
      <c r="F763" s="1"/>
    </row>
    <row r="764" spans="3:6" ht="15.75" customHeight="1">
      <c r="C764" s="1"/>
      <c r="D764" s="1"/>
      <c r="E764" s="1"/>
      <c r="F764" s="1"/>
    </row>
    <row r="765" spans="3:6" ht="15.75" customHeight="1">
      <c r="C765" s="1"/>
      <c r="D765" s="1"/>
      <c r="E765" s="1"/>
      <c r="F765" s="1"/>
    </row>
    <row r="766" spans="3:6" ht="15.75" customHeight="1">
      <c r="C766" s="1"/>
      <c r="D766" s="1"/>
      <c r="E766" s="1"/>
      <c r="F766" s="1"/>
    </row>
    <row r="767" spans="3:6" ht="15.75" customHeight="1">
      <c r="C767" s="1"/>
      <c r="D767" s="1"/>
      <c r="E767" s="1"/>
      <c r="F767" s="1"/>
    </row>
    <row r="768" spans="3:6" ht="15.75" customHeight="1">
      <c r="C768" s="1"/>
      <c r="D768" s="1"/>
      <c r="E768" s="1"/>
      <c r="F768" s="1"/>
    </row>
    <row r="769" spans="3:6" ht="15.75" customHeight="1">
      <c r="C769" s="1"/>
      <c r="D769" s="1"/>
      <c r="E769" s="1"/>
      <c r="F769" s="1"/>
    </row>
    <row r="770" spans="3:6" ht="15.75" customHeight="1">
      <c r="C770" s="1"/>
      <c r="D770" s="1"/>
      <c r="E770" s="1"/>
      <c r="F770" s="1"/>
    </row>
    <row r="771" spans="3:6" ht="15.75" customHeight="1">
      <c r="C771" s="1"/>
      <c r="D771" s="1"/>
      <c r="E771" s="1"/>
      <c r="F771" s="1"/>
    </row>
    <row r="772" spans="3:6" ht="15.75" customHeight="1">
      <c r="C772" s="1"/>
      <c r="D772" s="1"/>
      <c r="E772" s="1"/>
      <c r="F772" s="1"/>
    </row>
    <row r="773" spans="3:6" ht="15.75" customHeight="1">
      <c r="C773" s="1"/>
      <c r="D773" s="1"/>
      <c r="E773" s="1"/>
      <c r="F773" s="1"/>
    </row>
    <row r="774" spans="3:6" ht="15.75" customHeight="1">
      <c r="C774" s="1"/>
      <c r="D774" s="1"/>
      <c r="E774" s="1"/>
      <c r="F774" s="1"/>
    </row>
    <row r="775" spans="3:6" ht="15.75" customHeight="1">
      <c r="C775" s="1"/>
      <c r="D775" s="1"/>
      <c r="E775" s="1"/>
      <c r="F775" s="1"/>
    </row>
    <row r="776" spans="3:6" ht="15.75" customHeight="1">
      <c r="C776" s="1"/>
      <c r="D776" s="1"/>
      <c r="E776" s="1"/>
      <c r="F776" s="1"/>
    </row>
    <row r="777" spans="3:6" ht="15.75" customHeight="1">
      <c r="C777" s="1"/>
      <c r="D777" s="1"/>
      <c r="E777" s="1"/>
      <c r="F777" s="1"/>
    </row>
    <row r="778" spans="3:6" ht="15.75" customHeight="1">
      <c r="C778" s="1"/>
      <c r="D778" s="1"/>
      <c r="E778" s="1"/>
      <c r="F778" s="1"/>
    </row>
    <row r="779" spans="3:6" ht="15.75" customHeight="1">
      <c r="C779" s="1"/>
      <c r="D779" s="1"/>
      <c r="E779" s="1"/>
      <c r="F779" s="1"/>
    </row>
    <row r="780" spans="3:6" ht="15.75" customHeight="1">
      <c r="C780" s="1"/>
      <c r="D780" s="1"/>
      <c r="E780" s="1"/>
      <c r="F780" s="1"/>
    </row>
    <row r="781" spans="3:6" ht="15.75" customHeight="1">
      <c r="C781" s="1"/>
      <c r="D781" s="1"/>
      <c r="E781" s="1"/>
      <c r="F781" s="1"/>
    </row>
    <row r="782" spans="3:6" ht="15.75" customHeight="1">
      <c r="C782" s="1"/>
      <c r="D782" s="1"/>
      <c r="E782" s="1"/>
      <c r="F782" s="1"/>
    </row>
    <row r="783" spans="3:6" ht="15.75" customHeight="1">
      <c r="C783" s="1"/>
      <c r="D783" s="1"/>
      <c r="E783" s="1"/>
      <c r="F783" s="1"/>
    </row>
    <row r="784" spans="3:6" ht="15.75" customHeight="1">
      <c r="C784" s="1"/>
      <c r="D784" s="1"/>
      <c r="E784" s="1"/>
      <c r="F784" s="1"/>
    </row>
    <row r="785" spans="3:6" ht="15.75" customHeight="1">
      <c r="C785" s="1"/>
      <c r="D785" s="1"/>
      <c r="E785" s="1"/>
      <c r="F785" s="1"/>
    </row>
    <row r="786" spans="3:6" ht="15.75" customHeight="1">
      <c r="C786" s="1"/>
      <c r="D786" s="1"/>
      <c r="E786" s="1"/>
      <c r="F786" s="1"/>
    </row>
    <row r="787" spans="3:6" ht="15.75" customHeight="1">
      <c r="C787" s="1"/>
      <c r="D787" s="1"/>
      <c r="E787" s="1"/>
      <c r="F787" s="1"/>
    </row>
    <row r="788" spans="3:6" ht="15.75" customHeight="1">
      <c r="C788" s="1"/>
      <c r="D788" s="1"/>
      <c r="E788" s="1"/>
      <c r="F788" s="1"/>
    </row>
    <row r="789" spans="3:6" ht="15.75" customHeight="1">
      <c r="C789" s="1"/>
      <c r="D789" s="1"/>
      <c r="E789" s="1"/>
      <c r="F789" s="1"/>
    </row>
    <row r="790" spans="3:6" ht="15.75" customHeight="1">
      <c r="C790" s="1"/>
      <c r="D790" s="1"/>
      <c r="E790" s="1"/>
      <c r="F790" s="1"/>
    </row>
    <row r="791" spans="3:6" ht="15.75" customHeight="1">
      <c r="C791" s="1"/>
      <c r="D791" s="1"/>
      <c r="E791" s="1"/>
      <c r="F791" s="1"/>
    </row>
    <row r="792" spans="3:6" ht="15.75" customHeight="1">
      <c r="C792" s="1"/>
      <c r="D792" s="1"/>
      <c r="E792" s="1"/>
      <c r="F792" s="1"/>
    </row>
    <row r="793" spans="3:6" ht="15.75" customHeight="1">
      <c r="C793" s="1"/>
      <c r="D793" s="1"/>
      <c r="E793" s="1"/>
      <c r="F793" s="1"/>
    </row>
    <row r="794" spans="3:6" ht="15.75" customHeight="1">
      <c r="C794" s="1"/>
      <c r="D794" s="1"/>
      <c r="E794" s="1"/>
      <c r="F794" s="1"/>
    </row>
    <row r="795" spans="3:6" ht="15.75" customHeight="1">
      <c r="C795" s="1"/>
      <c r="D795" s="1"/>
      <c r="E795" s="1"/>
      <c r="F795" s="1"/>
    </row>
    <row r="796" spans="3:6" ht="15.75" customHeight="1">
      <c r="C796" s="1"/>
      <c r="D796" s="1"/>
      <c r="E796" s="1"/>
      <c r="F796" s="1"/>
    </row>
    <row r="797" spans="3:6" ht="15.75" customHeight="1">
      <c r="C797" s="1"/>
      <c r="D797" s="1"/>
      <c r="E797" s="1"/>
      <c r="F797" s="1"/>
    </row>
    <row r="798" spans="3:6" ht="15.75" customHeight="1">
      <c r="C798" s="1"/>
      <c r="D798" s="1"/>
      <c r="E798" s="1"/>
      <c r="F798" s="1"/>
    </row>
    <row r="799" spans="3:6" ht="15.75" customHeight="1">
      <c r="C799" s="1"/>
      <c r="D799" s="1"/>
      <c r="E799" s="1"/>
      <c r="F799" s="1"/>
    </row>
    <row r="800" spans="3:6" ht="15.75" customHeight="1">
      <c r="C800" s="1"/>
      <c r="D800" s="1"/>
      <c r="E800" s="1"/>
      <c r="F800" s="1"/>
    </row>
    <row r="801" spans="3:6" ht="15.75" customHeight="1">
      <c r="C801" s="1"/>
      <c r="D801" s="1"/>
      <c r="E801" s="1"/>
      <c r="F801" s="1"/>
    </row>
    <row r="802" spans="3:6" ht="15.75" customHeight="1">
      <c r="C802" s="1"/>
      <c r="D802" s="1"/>
      <c r="E802" s="1"/>
      <c r="F802" s="1"/>
    </row>
    <row r="803" spans="3:6" ht="15.75" customHeight="1">
      <c r="C803" s="1"/>
      <c r="D803" s="1"/>
      <c r="E803" s="1"/>
      <c r="F803" s="1"/>
    </row>
    <row r="804" spans="3:6" ht="15.75" customHeight="1">
      <c r="C804" s="1"/>
      <c r="D804" s="1"/>
      <c r="E804" s="1"/>
      <c r="F804" s="1"/>
    </row>
    <row r="805" spans="3:6" ht="15.75" customHeight="1">
      <c r="C805" s="1"/>
      <c r="D805" s="1"/>
      <c r="E805" s="1"/>
      <c r="F805" s="1"/>
    </row>
    <row r="806" spans="3:6" ht="15.75" customHeight="1">
      <c r="C806" s="1"/>
      <c r="D806" s="1"/>
      <c r="E806" s="1"/>
      <c r="F806" s="1"/>
    </row>
    <row r="807" spans="3:6" ht="15.75" customHeight="1">
      <c r="C807" s="1"/>
      <c r="D807" s="1"/>
      <c r="E807" s="1"/>
      <c r="F807" s="1"/>
    </row>
    <row r="808" spans="3:6" ht="15.75" customHeight="1">
      <c r="C808" s="1"/>
      <c r="D808" s="1"/>
      <c r="E808" s="1"/>
      <c r="F808" s="1"/>
    </row>
    <row r="809" spans="3:6" ht="15.75" customHeight="1">
      <c r="C809" s="1"/>
      <c r="D809" s="1"/>
      <c r="E809" s="1"/>
      <c r="F809" s="1"/>
    </row>
    <row r="810" spans="3:6" ht="15.75" customHeight="1">
      <c r="C810" s="1"/>
      <c r="D810" s="1"/>
      <c r="E810" s="1"/>
      <c r="F810" s="1"/>
    </row>
    <row r="811" spans="3:6" ht="15.75" customHeight="1">
      <c r="C811" s="1"/>
      <c r="D811" s="1"/>
      <c r="E811" s="1"/>
      <c r="F811" s="1"/>
    </row>
    <row r="812" spans="3:6" ht="15.75" customHeight="1">
      <c r="C812" s="1"/>
      <c r="D812" s="1"/>
      <c r="E812" s="1"/>
      <c r="F812" s="1"/>
    </row>
    <row r="813" spans="3:6" ht="15.75" customHeight="1">
      <c r="C813" s="1"/>
      <c r="D813" s="1"/>
      <c r="E813" s="1"/>
      <c r="F813" s="1"/>
    </row>
    <row r="814" spans="3:6" ht="15.75" customHeight="1">
      <c r="C814" s="1"/>
      <c r="D814" s="1"/>
      <c r="E814" s="1"/>
      <c r="F814" s="1"/>
    </row>
    <row r="815" spans="3:6" ht="15.75" customHeight="1">
      <c r="C815" s="1"/>
      <c r="D815" s="1"/>
      <c r="E815" s="1"/>
      <c r="F815" s="1"/>
    </row>
    <row r="816" spans="3:6" ht="15.75" customHeight="1">
      <c r="C816" s="1"/>
      <c r="D816" s="1"/>
      <c r="E816" s="1"/>
      <c r="F816" s="1"/>
    </row>
    <row r="817" spans="3:6" ht="15.75" customHeight="1">
      <c r="C817" s="1"/>
      <c r="D817" s="1"/>
      <c r="E817" s="1"/>
      <c r="F817" s="1"/>
    </row>
    <row r="818" spans="3:6" ht="15.75" customHeight="1">
      <c r="C818" s="1"/>
      <c r="D818" s="1"/>
      <c r="E818" s="1"/>
      <c r="F818" s="1"/>
    </row>
    <row r="819" spans="3:6" ht="15.75" customHeight="1">
      <c r="C819" s="1"/>
      <c r="D819" s="1"/>
      <c r="E819" s="1"/>
      <c r="F819" s="1"/>
    </row>
    <row r="820" spans="3:6" ht="15.75" customHeight="1">
      <c r="C820" s="1"/>
      <c r="D820" s="1"/>
      <c r="E820" s="1"/>
      <c r="F820" s="1"/>
    </row>
    <row r="821" spans="3:6" ht="15.75" customHeight="1">
      <c r="C821" s="1"/>
      <c r="D821" s="1"/>
      <c r="E821" s="1"/>
      <c r="F821" s="1"/>
    </row>
    <row r="822" spans="3:6" ht="15.75" customHeight="1">
      <c r="C822" s="1"/>
      <c r="D822" s="1"/>
      <c r="E822" s="1"/>
      <c r="F822" s="1"/>
    </row>
    <row r="823" spans="3:6" ht="15.75" customHeight="1">
      <c r="C823" s="1"/>
      <c r="D823" s="1"/>
      <c r="E823" s="1"/>
      <c r="F823" s="1"/>
    </row>
    <row r="824" spans="3:6" ht="15.75" customHeight="1">
      <c r="C824" s="1"/>
      <c r="D824" s="1"/>
      <c r="E824" s="1"/>
      <c r="F824" s="1"/>
    </row>
    <row r="825" spans="3:6" ht="15.75" customHeight="1">
      <c r="C825" s="1"/>
      <c r="D825" s="1"/>
      <c r="E825" s="1"/>
      <c r="F825" s="1"/>
    </row>
    <row r="826" spans="3:6" ht="15.75" customHeight="1">
      <c r="C826" s="1"/>
      <c r="D826" s="1"/>
      <c r="E826" s="1"/>
      <c r="F826" s="1"/>
    </row>
    <row r="827" spans="3:6" ht="15.75" customHeight="1">
      <c r="C827" s="1"/>
      <c r="D827" s="1"/>
      <c r="E827" s="1"/>
      <c r="F827" s="1"/>
    </row>
    <row r="828" spans="3:6" ht="15.75" customHeight="1">
      <c r="C828" s="1"/>
      <c r="D828" s="1"/>
      <c r="E828" s="1"/>
      <c r="F828" s="1"/>
    </row>
    <row r="829" spans="3:6" ht="15.75" customHeight="1">
      <c r="C829" s="1"/>
      <c r="D829" s="1"/>
      <c r="E829" s="1"/>
      <c r="F829" s="1"/>
    </row>
    <row r="830" spans="3:6" ht="15.75" customHeight="1">
      <c r="C830" s="1"/>
      <c r="D830" s="1"/>
      <c r="E830" s="1"/>
      <c r="F830" s="1"/>
    </row>
    <row r="831" spans="3:6" ht="15.75" customHeight="1">
      <c r="C831" s="1"/>
      <c r="D831" s="1"/>
      <c r="E831" s="1"/>
      <c r="F831" s="1"/>
    </row>
    <row r="832" spans="3:6" ht="15.75" customHeight="1">
      <c r="C832" s="1"/>
      <c r="D832" s="1"/>
      <c r="E832" s="1"/>
      <c r="F832" s="1"/>
    </row>
    <row r="833" spans="3:6" ht="15.75" customHeight="1">
      <c r="C833" s="1"/>
      <c r="D833" s="1"/>
      <c r="E833" s="1"/>
      <c r="F833" s="1"/>
    </row>
    <row r="834" spans="3:6" ht="15.75" customHeight="1">
      <c r="C834" s="1"/>
      <c r="D834" s="1"/>
      <c r="E834" s="1"/>
      <c r="F834" s="1"/>
    </row>
    <row r="835" spans="3:6" ht="15.75" customHeight="1">
      <c r="C835" s="1"/>
      <c r="D835" s="1"/>
      <c r="E835" s="1"/>
      <c r="F835" s="1"/>
    </row>
    <row r="836" spans="3:6" ht="15.75" customHeight="1">
      <c r="C836" s="1"/>
      <c r="D836" s="1"/>
      <c r="E836" s="1"/>
      <c r="F836" s="1"/>
    </row>
    <row r="837" spans="3:6" ht="15.75" customHeight="1">
      <c r="C837" s="1"/>
      <c r="D837" s="1"/>
      <c r="E837" s="1"/>
      <c r="F837" s="1"/>
    </row>
    <row r="838" spans="3:6" ht="15.75" customHeight="1">
      <c r="C838" s="1"/>
      <c r="D838" s="1"/>
      <c r="E838" s="1"/>
      <c r="F838" s="1"/>
    </row>
    <row r="839" spans="3:6" ht="15.75" customHeight="1">
      <c r="C839" s="1"/>
      <c r="D839" s="1"/>
      <c r="E839" s="1"/>
      <c r="F839" s="1"/>
    </row>
    <row r="840" spans="3:6" ht="15.75" customHeight="1">
      <c r="C840" s="1"/>
      <c r="D840" s="1"/>
      <c r="E840" s="1"/>
      <c r="F840" s="1"/>
    </row>
    <row r="841" spans="3:6" ht="15.75" customHeight="1">
      <c r="C841" s="1"/>
      <c r="D841" s="1"/>
      <c r="E841" s="1"/>
      <c r="F841" s="1"/>
    </row>
    <row r="842" spans="3:6" ht="15.75" customHeight="1">
      <c r="C842" s="1"/>
      <c r="D842" s="1"/>
      <c r="E842" s="1"/>
      <c r="F842" s="1"/>
    </row>
    <row r="843" spans="3:6" ht="15.75" customHeight="1">
      <c r="C843" s="1"/>
      <c r="D843" s="1"/>
      <c r="E843" s="1"/>
      <c r="F843" s="1"/>
    </row>
    <row r="844" spans="3:6" ht="15.75" customHeight="1">
      <c r="C844" s="1"/>
      <c r="D844" s="1"/>
      <c r="E844" s="1"/>
      <c r="F844" s="1"/>
    </row>
    <row r="845" spans="3:6" ht="15.75" customHeight="1">
      <c r="C845" s="1"/>
      <c r="D845" s="1"/>
      <c r="E845" s="1"/>
      <c r="F845" s="1"/>
    </row>
    <row r="846" spans="3:6" ht="15.75" customHeight="1">
      <c r="C846" s="1"/>
      <c r="D846" s="1"/>
      <c r="E846" s="1"/>
      <c r="F846" s="1"/>
    </row>
    <row r="847" spans="3:6" ht="15.75" customHeight="1">
      <c r="C847" s="1"/>
      <c r="D847" s="1"/>
      <c r="E847" s="1"/>
      <c r="F847" s="1"/>
    </row>
    <row r="848" spans="3:6" ht="15.75" customHeight="1">
      <c r="C848" s="1"/>
      <c r="D848" s="1"/>
      <c r="E848" s="1"/>
      <c r="F848" s="1"/>
    </row>
    <row r="849" spans="3:6" ht="15.75" customHeight="1">
      <c r="C849" s="1"/>
      <c r="D849" s="1"/>
      <c r="E849" s="1"/>
      <c r="F849" s="1"/>
    </row>
    <row r="850" spans="3:6" ht="15.75" customHeight="1">
      <c r="C850" s="1"/>
      <c r="D850" s="1"/>
      <c r="E850" s="1"/>
      <c r="F850" s="1"/>
    </row>
    <row r="851" spans="3:6" ht="15.75" customHeight="1">
      <c r="C851" s="1"/>
      <c r="D851" s="1"/>
      <c r="E851" s="1"/>
      <c r="F851" s="1"/>
    </row>
    <row r="852" spans="3:6" ht="15.75" customHeight="1">
      <c r="C852" s="1"/>
      <c r="D852" s="1"/>
      <c r="E852" s="1"/>
      <c r="F852" s="1"/>
    </row>
    <row r="853" spans="3:6" ht="15.75" customHeight="1">
      <c r="C853" s="1"/>
      <c r="D853" s="1"/>
      <c r="E853" s="1"/>
      <c r="F853" s="1"/>
    </row>
    <row r="854" spans="3:6" ht="15.75" customHeight="1">
      <c r="C854" s="1"/>
      <c r="D854" s="1"/>
      <c r="E854" s="1"/>
      <c r="F854" s="1"/>
    </row>
    <row r="855" spans="3:6" ht="15.75" customHeight="1">
      <c r="C855" s="1"/>
      <c r="D855" s="1"/>
      <c r="E855" s="1"/>
      <c r="F855" s="1"/>
    </row>
    <row r="856" spans="3:6" ht="15.75" customHeight="1">
      <c r="C856" s="1"/>
      <c r="D856" s="1"/>
      <c r="E856" s="1"/>
      <c r="F856" s="1"/>
    </row>
    <row r="857" spans="3:6" ht="15.75" customHeight="1">
      <c r="C857" s="1"/>
      <c r="D857" s="1"/>
      <c r="E857" s="1"/>
      <c r="F857" s="1"/>
    </row>
    <row r="858" spans="3:6" ht="15.75" customHeight="1">
      <c r="C858" s="1"/>
      <c r="D858" s="1"/>
      <c r="E858" s="1"/>
      <c r="F858" s="1"/>
    </row>
    <row r="859" spans="3:6" ht="15.75" customHeight="1">
      <c r="C859" s="1"/>
      <c r="D859" s="1"/>
      <c r="E859" s="1"/>
      <c r="F859" s="1"/>
    </row>
    <row r="860" spans="3:6" ht="15.75" customHeight="1">
      <c r="C860" s="1"/>
      <c r="D860" s="1"/>
      <c r="E860" s="1"/>
      <c r="F860" s="1"/>
    </row>
    <row r="861" spans="3:6" ht="15.75" customHeight="1">
      <c r="C861" s="1"/>
      <c r="D861" s="1"/>
      <c r="E861" s="1"/>
      <c r="F861" s="1"/>
    </row>
    <row r="862" spans="3:6" ht="15.75" customHeight="1">
      <c r="C862" s="1"/>
      <c r="D862" s="1"/>
      <c r="E862" s="1"/>
      <c r="F862" s="1"/>
    </row>
    <row r="863" spans="3:6" ht="15.75" customHeight="1">
      <c r="C863" s="1"/>
      <c r="D863" s="1"/>
      <c r="E863" s="1"/>
      <c r="F863" s="1"/>
    </row>
    <row r="864" spans="3:6" ht="15.75" customHeight="1">
      <c r="C864" s="1"/>
      <c r="D864" s="1"/>
      <c r="E864" s="1"/>
      <c r="F864" s="1"/>
    </row>
    <row r="865" spans="3:6" ht="15.75" customHeight="1">
      <c r="C865" s="1"/>
      <c r="D865" s="1"/>
      <c r="E865" s="1"/>
      <c r="F865" s="1"/>
    </row>
    <row r="866" spans="3:6" ht="15.75" customHeight="1">
      <c r="C866" s="1"/>
      <c r="D866" s="1"/>
      <c r="E866" s="1"/>
      <c r="F866" s="1"/>
    </row>
    <row r="867" spans="3:6" ht="15.75" customHeight="1">
      <c r="C867" s="1"/>
      <c r="D867" s="1"/>
      <c r="E867" s="1"/>
      <c r="F867" s="1"/>
    </row>
    <row r="868" spans="3:6" ht="15.75" customHeight="1">
      <c r="C868" s="1"/>
      <c r="D868" s="1"/>
      <c r="E868" s="1"/>
      <c r="F868" s="1"/>
    </row>
    <row r="869" spans="3:6" ht="15.75" customHeight="1">
      <c r="C869" s="1"/>
      <c r="D869" s="1"/>
      <c r="E869" s="1"/>
      <c r="F869" s="1"/>
    </row>
    <row r="870" spans="3:6" ht="15.75" customHeight="1">
      <c r="C870" s="1"/>
      <c r="D870" s="1"/>
      <c r="E870" s="1"/>
      <c r="F870" s="1"/>
    </row>
    <row r="871" spans="3:6" ht="15.75" customHeight="1">
      <c r="C871" s="1"/>
      <c r="D871" s="1"/>
      <c r="E871" s="1"/>
      <c r="F871" s="1"/>
    </row>
    <row r="872" spans="3:6" ht="15.75" customHeight="1">
      <c r="C872" s="1"/>
      <c r="D872" s="1"/>
      <c r="E872" s="1"/>
      <c r="F872" s="1"/>
    </row>
    <row r="873" spans="3:6" ht="15.75" customHeight="1">
      <c r="C873" s="1"/>
      <c r="D873" s="1"/>
      <c r="E873" s="1"/>
      <c r="F873" s="1"/>
    </row>
    <row r="874" spans="3:6" ht="15.75" customHeight="1">
      <c r="C874" s="1"/>
      <c r="D874" s="1"/>
      <c r="E874" s="1"/>
      <c r="F874" s="1"/>
    </row>
    <row r="875" spans="3:6" ht="15.75" customHeight="1">
      <c r="C875" s="1"/>
      <c r="D875" s="1"/>
      <c r="E875" s="1"/>
      <c r="F875" s="1"/>
    </row>
    <row r="876" spans="3:6" ht="15.75" customHeight="1">
      <c r="C876" s="1"/>
      <c r="D876" s="1"/>
      <c r="E876" s="1"/>
      <c r="F876" s="1"/>
    </row>
    <row r="877" spans="3:6" ht="15.75" customHeight="1">
      <c r="C877" s="1"/>
      <c r="D877" s="1"/>
      <c r="E877" s="1"/>
      <c r="F877" s="1"/>
    </row>
    <row r="878" spans="3:6" ht="15.75" customHeight="1">
      <c r="C878" s="1"/>
      <c r="D878" s="1"/>
      <c r="E878" s="1"/>
      <c r="F878" s="1"/>
    </row>
    <row r="879" spans="3:6" ht="15.75" customHeight="1">
      <c r="C879" s="1"/>
      <c r="D879" s="1"/>
      <c r="E879" s="1"/>
      <c r="F879" s="1"/>
    </row>
    <row r="880" spans="3:6" ht="15.75" customHeight="1">
      <c r="C880" s="1"/>
      <c r="D880" s="1"/>
      <c r="E880" s="1"/>
      <c r="F880" s="1"/>
    </row>
    <row r="881" spans="3:6" ht="15.75" customHeight="1">
      <c r="C881" s="1"/>
      <c r="D881" s="1"/>
      <c r="E881" s="1"/>
      <c r="F881" s="1"/>
    </row>
    <row r="882" spans="3:6" ht="15.75" customHeight="1">
      <c r="C882" s="1"/>
      <c r="D882" s="1"/>
      <c r="E882" s="1"/>
      <c r="F882" s="1"/>
    </row>
    <row r="883" spans="3:6" ht="15.75" customHeight="1">
      <c r="C883" s="1"/>
      <c r="D883" s="1"/>
      <c r="E883" s="1"/>
      <c r="F883" s="1"/>
    </row>
    <row r="884" spans="3:6" ht="15.75" customHeight="1">
      <c r="C884" s="1"/>
      <c r="D884" s="1"/>
      <c r="E884" s="1"/>
      <c r="F884" s="1"/>
    </row>
    <row r="885" spans="3:6" ht="15.75" customHeight="1">
      <c r="C885" s="1"/>
      <c r="D885" s="1"/>
      <c r="E885" s="1"/>
      <c r="F885" s="1"/>
    </row>
    <row r="886" spans="3:6" ht="15.75" customHeight="1">
      <c r="C886" s="1"/>
      <c r="D886" s="1"/>
      <c r="E886" s="1"/>
      <c r="F886" s="1"/>
    </row>
    <row r="887" spans="3:6" ht="15.75" customHeight="1">
      <c r="C887" s="1"/>
      <c r="D887" s="1"/>
      <c r="E887" s="1"/>
      <c r="F887" s="1"/>
    </row>
    <row r="888" spans="3:6" ht="15.75" customHeight="1">
      <c r="C888" s="1"/>
      <c r="D888" s="1"/>
      <c r="E888" s="1"/>
      <c r="F888" s="1"/>
    </row>
    <row r="889" spans="3:6" ht="15.75" customHeight="1">
      <c r="C889" s="1"/>
      <c r="D889" s="1"/>
      <c r="E889" s="1"/>
      <c r="F889" s="1"/>
    </row>
    <row r="890" spans="3:6" ht="15.75" customHeight="1">
      <c r="C890" s="1"/>
      <c r="D890" s="1"/>
      <c r="E890" s="1"/>
      <c r="F890" s="1"/>
    </row>
    <row r="891" spans="3:6" ht="15.75" customHeight="1">
      <c r="C891" s="1"/>
      <c r="D891" s="1"/>
      <c r="E891" s="1"/>
      <c r="F891" s="1"/>
    </row>
    <row r="892" spans="3:6" ht="15.75" customHeight="1">
      <c r="C892" s="1"/>
      <c r="D892" s="1"/>
      <c r="E892" s="1"/>
      <c r="F892" s="1"/>
    </row>
    <row r="893" spans="3:6" ht="15.75" customHeight="1">
      <c r="C893" s="1"/>
      <c r="D893" s="1"/>
      <c r="E893" s="1"/>
      <c r="F893" s="1"/>
    </row>
    <row r="894" spans="3:6" ht="15.75" customHeight="1">
      <c r="C894" s="1"/>
      <c r="D894" s="1"/>
      <c r="E894" s="1"/>
      <c r="F894" s="1"/>
    </row>
    <row r="895" spans="3:6" ht="15.75" customHeight="1">
      <c r="C895" s="1"/>
      <c r="D895" s="1"/>
      <c r="E895" s="1"/>
      <c r="F895" s="1"/>
    </row>
    <row r="896" spans="3:6" ht="15.75" customHeight="1">
      <c r="C896" s="1"/>
      <c r="D896" s="1"/>
      <c r="E896" s="1"/>
      <c r="F896" s="1"/>
    </row>
    <row r="897" spans="3:6" ht="15.75" customHeight="1">
      <c r="C897" s="1"/>
      <c r="D897" s="1"/>
      <c r="E897" s="1"/>
      <c r="F897" s="1"/>
    </row>
    <row r="898" spans="3:6" ht="15.75" customHeight="1">
      <c r="C898" s="1"/>
      <c r="D898" s="1"/>
      <c r="E898" s="1"/>
      <c r="F898" s="1"/>
    </row>
    <row r="899" spans="3:6" ht="15.75" customHeight="1">
      <c r="C899" s="1"/>
      <c r="D899" s="1"/>
      <c r="E899" s="1"/>
      <c r="F899" s="1"/>
    </row>
    <row r="900" spans="3:6" ht="15.75" customHeight="1">
      <c r="C900" s="1"/>
      <c r="D900" s="1"/>
      <c r="E900" s="1"/>
      <c r="F900" s="1"/>
    </row>
    <row r="901" spans="3:6" ht="15.75" customHeight="1">
      <c r="C901" s="1"/>
      <c r="D901" s="1"/>
      <c r="E901" s="1"/>
      <c r="F901" s="1"/>
    </row>
    <row r="902" spans="3:6" ht="15.75" customHeight="1">
      <c r="C902" s="1"/>
      <c r="D902" s="1"/>
      <c r="E902" s="1"/>
      <c r="F902" s="1"/>
    </row>
    <row r="903" spans="3:6" ht="15.75" customHeight="1">
      <c r="C903" s="1"/>
      <c r="D903" s="1"/>
      <c r="E903" s="1"/>
      <c r="F903" s="1"/>
    </row>
    <row r="904" spans="3:6" ht="15.75" customHeight="1">
      <c r="C904" s="1"/>
      <c r="D904" s="1"/>
      <c r="E904" s="1"/>
      <c r="F904" s="1"/>
    </row>
    <row r="905" spans="3:6" ht="15.75" customHeight="1">
      <c r="C905" s="1"/>
      <c r="D905" s="1"/>
      <c r="E905" s="1"/>
      <c r="F905" s="1"/>
    </row>
    <row r="906" spans="3:6" ht="15.75" customHeight="1">
      <c r="C906" s="1"/>
      <c r="D906" s="1"/>
      <c r="E906" s="1"/>
      <c r="F906" s="1"/>
    </row>
    <row r="907" spans="3:6" ht="15.75" customHeight="1">
      <c r="C907" s="1"/>
      <c r="D907" s="1"/>
      <c r="E907" s="1"/>
      <c r="F907" s="1"/>
    </row>
    <row r="908" spans="3:6" ht="15.75" customHeight="1">
      <c r="C908" s="1"/>
      <c r="D908" s="1"/>
      <c r="E908" s="1"/>
      <c r="F908" s="1"/>
    </row>
    <row r="909" spans="3:6" ht="15.75" customHeight="1">
      <c r="C909" s="1"/>
      <c r="D909" s="1"/>
      <c r="E909" s="1"/>
      <c r="F909" s="1"/>
    </row>
    <row r="910" spans="3:6" ht="15.75" customHeight="1">
      <c r="C910" s="1"/>
      <c r="D910" s="1"/>
      <c r="E910" s="1"/>
      <c r="F910" s="1"/>
    </row>
    <row r="911" spans="3:6" ht="15.75" customHeight="1">
      <c r="C911" s="1"/>
      <c r="D911" s="1"/>
      <c r="E911" s="1"/>
      <c r="F911" s="1"/>
    </row>
    <row r="912" spans="3:6" ht="15.75" customHeight="1">
      <c r="C912" s="1"/>
      <c r="D912" s="1"/>
      <c r="E912" s="1"/>
      <c r="F912" s="1"/>
    </row>
    <row r="913" spans="3:6" ht="15.75" customHeight="1">
      <c r="C913" s="1"/>
      <c r="D913" s="1"/>
      <c r="E913" s="1"/>
      <c r="F913" s="1"/>
    </row>
    <row r="914" spans="3:6" ht="15.75" customHeight="1">
      <c r="C914" s="1"/>
      <c r="D914" s="1"/>
      <c r="E914" s="1"/>
      <c r="F914" s="1"/>
    </row>
    <row r="915" spans="3:6" ht="15.75" customHeight="1">
      <c r="C915" s="1"/>
      <c r="D915" s="1"/>
      <c r="E915" s="1"/>
      <c r="F915" s="1"/>
    </row>
    <row r="916" spans="3:6" ht="15.75" customHeight="1">
      <c r="C916" s="1"/>
      <c r="D916" s="1"/>
      <c r="E916" s="1"/>
      <c r="F916" s="1"/>
    </row>
    <row r="917" spans="3:6" ht="15.75" customHeight="1">
      <c r="C917" s="1"/>
      <c r="D917" s="1"/>
      <c r="E917" s="1"/>
      <c r="F917" s="1"/>
    </row>
    <row r="918" spans="3:6" ht="15.75" customHeight="1">
      <c r="C918" s="1"/>
      <c r="D918" s="1"/>
      <c r="E918" s="1"/>
      <c r="F918" s="1"/>
    </row>
    <row r="919" spans="3:6" ht="15.75" customHeight="1">
      <c r="C919" s="1"/>
      <c r="D919" s="1"/>
      <c r="E919" s="1"/>
      <c r="F919" s="1"/>
    </row>
    <row r="920" spans="3:6" ht="15.75" customHeight="1">
      <c r="C920" s="1"/>
      <c r="D920" s="1"/>
      <c r="E920" s="1"/>
      <c r="F920" s="1"/>
    </row>
    <row r="921" spans="3:6" ht="15.75" customHeight="1">
      <c r="C921" s="1"/>
      <c r="D921" s="1"/>
      <c r="E921" s="1"/>
      <c r="F921" s="1"/>
    </row>
    <row r="922" spans="3:6" ht="15.75" customHeight="1">
      <c r="C922" s="1"/>
      <c r="D922" s="1"/>
      <c r="E922" s="1"/>
      <c r="F922" s="1"/>
    </row>
    <row r="923" spans="3:6" ht="15.75" customHeight="1">
      <c r="C923" s="1"/>
      <c r="D923" s="1"/>
      <c r="E923" s="1"/>
      <c r="F923" s="1"/>
    </row>
    <row r="924" spans="3:6" ht="15.75" customHeight="1">
      <c r="C924" s="1"/>
      <c r="D924" s="1"/>
      <c r="E924" s="1"/>
      <c r="F924" s="1"/>
    </row>
    <row r="925" spans="3:6" ht="15.75" customHeight="1">
      <c r="C925" s="1"/>
      <c r="D925" s="1"/>
      <c r="E925" s="1"/>
      <c r="F925" s="1"/>
    </row>
    <row r="926" spans="3:6" ht="15.75" customHeight="1">
      <c r="C926" s="1"/>
      <c r="D926" s="1"/>
      <c r="E926" s="1"/>
      <c r="F926" s="1"/>
    </row>
    <row r="927" spans="3:6" ht="15.75" customHeight="1">
      <c r="C927" s="1"/>
      <c r="D927" s="1"/>
      <c r="E927" s="1"/>
      <c r="F927" s="1"/>
    </row>
    <row r="928" spans="3:6" ht="15.75" customHeight="1">
      <c r="C928" s="1"/>
      <c r="D928" s="1"/>
      <c r="E928" s="1"/>
      <c r="F928" s="1"/>
    </row>
    <row r="929" spans="3:6" ht="15.75" customHeight="1">
      <c r="C929" s="1"/>
      <c r="D929" s="1"/>
      <c r="E929" s="1"/>
      <c r="F929" s="1"/>
    </row>
    <row r="930" spans="3:6" ht="15.75" customHeight="1">
      <c r="C930" s="1"/>
      <c r="D930" s="1"/>
      <c r="E930" s="1"/>
      <c r="F930" s="1"/>
    </row>
    <row r="931" spans="3:6" ht="15.75" customHeight="1">
      <c r="C931" s="1"/>
      <c r="D931" s="1"/>
      <c r="E931" s="1"/>
      <c r="F931" s="1"/>
    </row>
    <row r="932" spans="3:6" ht="15.75" customHeight="1">
      <c r="C932" s="1"/>
      <c r="D932" s="1"/>
      <c r="E932" s="1"/>
      <c r="F932" s="1"/>
    </row>
    <row r="933" spans="3:6" ht="15.75" customHeight="1">
      <c r="C933" s="1"/>
      <c r="D933" s="1"/>
      <c r="E933" s="1"/>
      <c r="F933" s="1"/>
    </row>
    <row r="934" spans="3:6" ht="15.75" customHeight="1">
      <c r="C934" s="1"/>
      <c r="D934" s="1"/>
      <c r="E934" s="1"/>
      <c r="F934" s="1"/>
    </row>
    <row r="935" spans="3:6" ht="15.75" customHeight="1">
      <c r="C935" s="1"/>
      <c r="D935" s="1"/>
      <c r="E935" s="1"/>
      <c r="F935" s="1"/>
    </row>
    <row r="936" spans="3:6" ht="15.75" customHeight="1">
      <c r="C936" s="1"/>
      <c r="D936" s="1"/>
      <c r="E936" s="1"/>
      <c r="F936" s="1"/>
    </row>
    <row r="937" spans="3:6" ht="15.75" customHeight="1">
      <c r="C937" s="1"/>
      <c r="D937" s="1"/>
      <c r="E937" s="1"/>
      <c r="F937" s="1"/>
    </row>
    <row r="938" spans="3:6" ht="15.75" customHeight="1">
      <c r="C938" s="1"/>
      <c r="D938" s="1"/>
      <c r="E938" s="1"/>
      <c r="F938" s="1"/>
    </row>
    <row r="939" spans="3:6" ht="15.75" customHeight="1">
      <c r="C939" s="1"/>
      <c r="D939" s="1"/>
      <c r="E939" s="1"/>
      <c r="F939" s="1"/>
    </row>
    <row r="940" spans="3:6" ht="15.75" customHeight="1">
      <c r="C940" s="1"/>
      <c r="D940" s="1"/>
      <c r="E940" s="1"/>
      <c r="F940" s="1"/>
    </row>
    <row r="941" spans="3:6" ht="15.75" customHeight="1">
      <c r="C941" s="1"/>
      <c r="D941" s="1"/>
      <c r="E941" s="1"/>
      <c r="F941" s="1"/>
    </row>
    <row r="942" spans="3:6" ht="15.75" customHeight="1">
      <c r="C942" s="1"/>
      <c r="D942" s="1"/>
      <c r="E942" s="1"/>
      <c r="F942" s="1"/>
    </row>
    <row r="943" spans="3:6" ht="15.75" customHeight="1">
      <c r="C943" s="1"/>
      <c r="D943" s="1"/>
      <c r="E943" s="1"/>
      <c r="F943" s="1"/>
    </row>
    <row r="944" spans="3:6" ht="15.75" customHeight="1">
      <c r="C944" s="1"/>
      <c r="D944" s="1"/>
      <c r="E944" s="1"/>
      <c r="F944" s="1"/>
    </row>
    <row r="945" spans="3:6" ht="15.75" customHeight="1">
      <c r="C945" s="1"/>
      <c r="D945" s="1"/>
      <c r="E945" s="1"/>
      <c r="F945" s="1"/>
    </row>
    <row r="946" spans="3:6" ht="15.75" customHeight="1">
      <c r="C946" s="1"/>
      <c r="D946" s="1"/>
      <c r="E946" s="1"/>
      <c r="F946" s="1"/>
    </row>
    <row r="947" spans="3:6" ht="15.75" customHeight="1">
      <c r="C947" s="1"/>
      <c r="D947" s="1"/>
      <c r="E947" s="1"/>
      <c r="F947" s="1"/>
    </row>
    <row r="948" spans="3:6" ht="15.75" customHeight="1">
      <c r="C948" s="1"/>
      <c r="D948" s="1"/>
      <c r="E948" s="1"/>
      <c r="F948" s="1"/>
    </row>
    <row r="949" spans="3:6" ht="15.75" customHeight="1">
      <c r="C949" s="1"/>
      <c r="D949" s="1"/>
      <c r="E949" s="1"/>
      <c r="F949" s="1"/>
    </row>
    <row r="950" spans="3:6" ht="15.75" customHeight="1">
      <c r="C950" s="1"/>
      <c r="D950" s="1"/>
      <c r="E950" s="1"/>
      <c r="F950" s="1"/>
    </row>
    <row r="951" spans="3:6" ht="15.75" customHeight="1">
      <c r="C951" s="1"/>
      <c r="D951" s="1"/>
      <c r="E951" s="1"/>
      <c r="F951" s="1"/>
    </row>
    <row r="952" spans="3:6" ht="15.75" customHeight="1">
      <c r="C952" s="1"/>
      <c r="D952" s="1"/>
      <c r="E952" s="1"/>
      <c r="F952" s="1"/>
    </row>
    <row r="953" spans="3:6" ht="15.75" customHeight="1">
      <c r="C953" s="1"/>
      <c r="D953" s="1"/>
      <c r="E953" s="1"/>
      <c r="F953" s="1"/>
    </row>
    <row r="954" spans="3:6" ht="15.75" customHeight="1">
      <c r="C954" s="1"/>
      <c r="D954" s="1"/>
      <c r="E954" s="1"/>
      <c r="F954" s="1"/>
    </row>
    <row r="955" spans="3:6" ht="15.75" customHeight="1">
      <c r="C955" s="1"/>
      <c r="D955" s="1"/>
      <c r="E955" s="1"/>
      <c r="F955" s="1"/>
    </row>
    <row r="956" spans="3:6" ht="15.75" customHeight="1">
      <c r="C956" s="1"/>
      <c r="D956" s="1"/>
      <c r="E956" s="1"/>
      <c r="F956" s="1"/>
    </row>
    <row r="957" spans="3:6" ht="15.75" customHeight="1">
      <c r="C957" s="1"/>
      <c r="D957" s="1"/>
      <c r="E957" s="1"/>
      <c r="F957" s="1"/>
    </row>
    <row r="958" spans="3:6" ht="15.75" customHeight="1">
      <c r="C958" s="1"/>
      <c r="D958" s="1"/>
      <c r="E958" s="1"/>
      <c r="F958" s="1"/>
    </row>
    <row r="959" spans="3:6" ht="15.75" customHeight="1">
      <c r="C959" s="1"/>
      <c r="D959" s="1"/>
      <c r="E959" s="1"/>
      <c r="F959" s="1"/>
    </row>
    <row r="960" spans="3:6" ht="15.75" customHeight="1">
      <c r="C960" s="1"/>
      <c r="D960" s="1"/>
      <c r="E960" s="1"/>
      <c r="F960" s="1"/>
    </row>
    <row r="961" spans="3:6" ht="15.75" customHeight="1">
      <c r="C961" s="1"/>
      <c r="D961" s="1"/>
      <c r="E961" s="1"/>
      <c r="F961" s="1"/>
    </row>
    <row r="962" spans="3:6" ht="15.75" customHeight="1">
      <c r="C962" s="1"/>
      <c r="D962" s="1"/>
      <c r="E962" s="1"/>
      <c r="F962" s="1"/>
    </row>
    <row r="963" spans="3:6" ht="15.75" customHeight="1">
      <c r="C963" s="1"/>
      <c r="D963" s="1"/>
      <c r="E963" s="1"/>
      <c r="F963" s="1"/>
    </row>
    <row r="964" spans="3:6" ht="15.75" customHeight="1">
      <c r="C964" s="1"/>
      <c r="D964" s="1"/>
      <c r="E964" s="1"/>
      <c r="F964" s="1"/>
    </row>
    <row r="965" spans="3:6" ht="15" customHeight="1">
      <c r="C965" s="1"/>
      <c r="D965" s="1"/>
      <c r="E965" s="1"/>
      <c r="F965" s="1"/>
    </row>
    <row r="966" spans="3:6" ht="15" customHeight="1">
      <c r="C966" s="1"/>
      <c r="D966" s="1"/>
      <c r="E966" s="1"/>
      <c r="F966" s="1"/>
    </row>
  </sheetData>
  <mergeCells count="168">
    <mergeCell ref="B5:M5"/>
    <mergeCell ref="K115:M115"/>
    <mergeCell ref="B75:B76"/>
    <mergeCell ref="K76:M76"/>
    <mergeCell ref="G112:J112"/>
    <mergeCell ref="K112:M112"/>
    <mergeCell ref="G115:J115"/>
    <mergeCell ref="G109:J109"/>
    <mergeCell ref="K109:M109"/>
    <mergeCell ref="G110:J110"/>
    <mergeCell ref="K110:M110"/>
    <mergeCell ref="G111:J111"/>
    <mergeCell ref="K111:M111"/>
    <mergeCell ref="B107:B108"/>
    <mergeCell ref="B98:M98"/>
    <mergeCell ref="B100:C100"/>
    <mergeCell ref="D100:M100"/>
    <mergeCell ref="G94:J94"/>
    <mergeCell ref="G113:J113"/>
    <mergeCell ref="K114:M114"/>
    <mergeCell ref="G114:J114"/>
    <mergeCell ref="B110:B112"/>
    <mergeCell ref="B113:B114"/>
    <mergeCell ref="K113:M113"/>
    <mergeCell ref="C107:C108"/>
    <mergeCell ref="D107:F107"/>
    <mergeCell ref="G107:M107"/>
    <mergeCell ref="G108:J108"/>
    <mergeCell ref="K108:M108"/>
    <mergeCell ref="G95:J95"/>
    <mergeCell ref="B94:B95"/>
    <mergeCell ref="B101:C101"/>
    <mergeCell ref="D101:M101"/>
    <mergeCell ref="B102:C102"/>
    <mergeCell ref="D102:M102"/>
    <mergeCell ref="B103:C103"/>
    <mergeCell ref="D103:M103"/>
    <mergeCell ref="K94:M94"/>
    <mergeCell ref="K95:M95"/>
    <mergeCell ref="B87:B88"/>
    <mergeCell ref="C87:C88"/>
    <mergeCell ref="D87:F87"/>
    <mergeCell ref="G87:M87"/>
    <mergeCell ref="G88:J88"/>
    <mergeCell ref="K88:M88"/>
    <mergeCell ref="C91:C93"/>
    <mergeCell ref="K92:M92"/>
    <mergeCell ref="K93:M93"/>
    <mergeCell ref="B91:B93"/>
    <mergeCell ref="G89:J89"/>
    <mergeCell ref="K89:M89"/>
    <mergeCell ref="G90:J90"/>
    <mergeCell ref="K90:M90"/>
    <mergeCell ref="G91:J91"/>
    <mergeCell ref="K91:M91"/>
    <mergeCell ref="G93:J93"/>
    <mergeCell ref="G92:J92"/>
    <mergeCell ref="G75:J75"/>
    <mergeCell ref="K75:M75"/>
    <mergeCell ref="B80:C80"/>
    <mergeCell ref="D80:M80"/>
    <mergeCell ref="B81:C81"/>
    <mergeCell ref="D81:M81"/>
    <mergeCell ref="G76:J76"/>
    <mergeCell ref="B82:C82"/>
    <mergeCell ref="D82:M82"/>
    <mergeCell ref="B72:B74"/>
    <mergeCell ref="G72:J72"/>
    <mergeCell ref="K72:M72"/>
    <mergeCell ref="G73:J73"/>
    <mergeCell ref="K73:M73"/>
    <mergeCell ref="G74:J74"/>
    <mergeCell ref="K74:M74"/>
    <mergeCell ref="B53:B56"/>
    <mergeCell ref="G69:J69"/>
    <mergeCell ref="K69:M69"/>
    <mergeCell ref="B70:B71"/>
    <mergeCell ref="G70:J70"/>
    <mergeCell ref="K70:M70"/>
    <mergeCell ref="G71:J71"/>
    <mergeCell ref="K71:M71"/>
    <mergeCell ref="B67:B68"/>
    <mergeCell ref="C67:C68"/>
    <mergeCell ref="D67:F67"/>
    <mergeCell ref="G67:M67"/>
    <mergeCell ref="G68:J68"/>
    <mergeCell ref="K68:M68"/>
    <mergeCell ref="B59:M59"/>
    <mergeCell ref="B61:C61"/>
    <mergeCell ref="D61:M61"/>
    <mergeCell ref="B62:C62"/>
    <mergeCell ref="D62:M62"/>
    <mergeCell ref="B63:C63"/>
    <mergeCell ref="D63:M63"/>
    <mergeCell ref="G49:J49"/>
    <mergeCell ref="K49:M49"/>
    <mergeCell ref="G50:J50"/>
    <mergeCell ref="K50:M50"/>
    <mergeCell ref="G51:J51"/>
    <mergeCell ref="K51:M51"/>
    <mergeCell ref="K52:M52"/>
    <mergeCell ref="G53:J53"/>
    <mergeCell ref="K53:M53"/>
    <mergeCell ref="G55:J55"/>
    <mergeCell ref="K55:M55"/>
    <mergeCell ref="G56:J56"/>
    <mergeCell ref="K56:M56"/>
    <mergeCell ref="C53:C54"/>
    <mergeCell ref="G52:J52"/>
    <mergeCell ref="G54:J54"/>
    <mergeCell ref="K54:M54"/>
    <mergeCell ref="B43:C43"/>
    <mergeCell ref="D43:M43"/>
    <mergeCell ref="B47:B48"/>
    <mergeCell ref="C47:C48"/>
    <mergeCell ref="D47:F47"/>
    <mergeCell ref="G47:M47"/>
    <mergeCell ref="G48:J48"/>
    <mergeCell ref="K48:M48"/>
    <mergeCell ref="B50:B51"/>
    <mergeCell ref="H18:J18"/>
    <mergeCell ref="B33:M33"/>
    <mergeCell ref="B37:M37"/>
    <mergeCell ref="B41:C41"/>
    <mergeCell ref="D41:M41"/>
    <mergeCell ref="B42:C42"/>
    <mergeCell ref="D42:M42"/>
    <mergeCell ref="C25:G25"/>
    <mergeCell ref="K25:M25"/>
    <mergeCell ref="C26:G26"/>
    <mergeCell ref="H26:J26"/>
    <mergeCell ref="K26:M26"/>
    <mergeCell ref="H25:J25"/>
    <mergeCell ref="K23:M23"/>
    <mergeCell ref="C24:G24"/>
    <mergeCell ref="K24:M24"/>
    <mergeCell ref="C21:G21"/>
    <mergeCell ref="H21:J21"/>
    <mergeCell ref="K21:M21"/>
    <mergeCell ref="C22:G22"/>
    <mergeCell ref="K22:M22"/>
    <mergeCell ref="H22:J22"/>
    <mergeCell ref="H23:J23"/>
    <mergeCell ref="H24:J24"/>
    <mergeCell ref="A113:A114"/>
    <mergeCell ref="C113:C114"/>
    <mergeCell ref="B3:M3"/>
    <mergeCell ref="B4:M4"/>
    <mergeCell ref="B9:C9"/>
    <mergeCell ref="D9:M9"/>
    <mergeCell ref="B10:C10"/>
    <mergeCell ref="D10:M10"/>
    <mergeCell ref="C72:C74"/>
    <mergeCell ref="K18:M18"/>
    <mergeCell ref="C19:G19"/>
    <mergeCell ref="H19:J19"/>
    <mergeCell ref="K19:M19"/>
    <mergeCell ref="C20:G20"/>
    <mergeCell ref="H20:J20"/>
    <mergeCell ref="K20:M20"/>
    <mergeCell ref="B11:C11"/>
    <mergeCell ref="D11:M11"/>
    <mergeCell ref="B15:B17"/>
    <mergeCell ref="C15:G17"/>
    <mergeCell ref="H15:M15"/>
    <mergeCell ref="H16:J17"/>
    <mergeCell ref="K16:M17"/>
    <mergeCell ref="C23:G23"/>
  </mergeCells>
  <pageMargins left="0.7" right="0.7" top="0.75" bottom="0.75" header="0" footer="0"/>
  <pageSetup orientation="landscape" r:id="rId1"/>
  <headerFooter>
    <oddHeader>&amp;C000000</oddHeader>
    <oddFooter>&amp;C000000&amp;P</oddFooter>
  </headerFooter>
  <rowBreaks count="4" manualBreakCount="4">
    <brk id="38" man="1"/>
    <brk id="77" man="1"/>
    <brk id="97" man="1"/>
    <brk id="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05686-1104-6042-807E-EED071F3873D}">
  <sheetPr>
    <tabColor rgb="FF002060"/>
  </sheetPr>
  <dimension ref="A1:Y99"/>
  <sheetViews>
    <sheetView showGridLines="0" showRowColHeaders="0" workbookViewId="0">
      <selection sqref="A1:XFD1048576"/>
    </sheetView>
  </sheetViews>
  <sheetFormatPr baseColWidth="10" defaultColWidth="12.1640625" defaultRowHeight="16"/>
  <cols>
    <col min="1" max="1" width="26.83203125" style="66" customWidth="1"/>
    <col min="2" max="2" width="20" customWidth="1"/>
    <col min="3" max="3" width="55.5" customWidth="1"/>
    <col min="4" max="4" width="13" bestFit="1" customWidth="1"/>
    <col min="5" max="5" width="14" bestFit="1" customWidth="1"/>
    <col min="6" max="7" width="14.1640625" bestFit="1" customWidth="1"/>
    <col min="8" max="8" width="13.5" customWidth="1"/>
    <col min="9" max="9" width="14.1640625" bestFit="1" customWidth="1"/>
    <col min="10" max="10" width="11.83203125" customWidth="1"/>
    <col min="11" max="11" width="11.6640625" bestFit="1" customWidth="1"/>
    <col min="12" max="12" width="10.5" customWidth="1"/>
    <col min="13" max="15" width="11.83203125" customWidth="1"/>
    <col min="16" max="16" width="13.33203125" style="67" customWidth="1"/>
    <col min="17" max="17" width="19" style="68" customWidth="1"/>
    <col min="18" max="18" width="14.83203125" style="68" customWidth="1"/>
    <col min="19" max="19" width="20.5" style="68" customWidth="1"/>
    <col min="20" max="20" width="8.1640625" customWidth="1"/>
    <col min="21" max="21" width="12.5" customWidth="1"/>
    <col min="22" max="23" width="8.1640625" customWidth="1"/>
    <col min="24" max="24" width="17" customWidth="1"/>
    <col min="25" max="25" width="16.1640625" customWidth="1"/>
    <col min="26" max="43" width="8.1640625" customWidth="1"/>
  </cols>
  <sheetData>
    <row r="1" spans="1:19" ht="17.25" customHeight="1"/>
    <row r="2" spans="1:19" ht="31.5" customHeight="1">
      <c r="A2" s="420" t="s">
        <v>232</v>
      </c>
      <c r="B2" s="420"/>
      <c r="C2" s="420"/>
    </row>
    <row r="3" spans="1:19" ht="17.25" customHeight="1">
      <c r="A3" s="421" t="s">
        <v>233</v>
      </c>
      <c r="B3" s="421"/>
      <c r="C3" s="421"/>
    </row>
    <row r="4" spans="1:19" ht="17.25" customHeight="1"/>
    <row r="5" spans="1:19" ht="17.25" customHeight="1">
      <c r="A5" s="422" t="s">
        <v>234</v>
      </c>
      <c r="B5" s="422"/>
      <c r="C5" s="422"/>
    </row>
    <row r="6" spans="1:19" ht="17.25" customHeight="1"/>
    <row r="7" spans="1:19" ht="17.25" customHeight="1"/>
    <row r="8" spans="1:19" ht="18.75" customHeight="1" thickBot="1"/>
    <row r="9" spans="1:19" ht="27" customHeight="1">
      <c r="B9" s="423" t="s">
        <v>235</v>
      </c>
      <c r="C9" s="425" t="s">
        <v>236</v>
      </c>
      <c r="D9" s="427" t="s">
        <v>237</v>
      </c>
      <c r="E9" s="428"/>
      <c r="F9" s="428"/>
      <c r="G9" s="428"/>
      <c r="H9" s="428"/>
      <c r="I9" s="428"/>
      <c r="J9" s="428"/>
      <c r="K9" s="428"/>
      <c r="L9" s="428"/>
      <c r="M9" s="428"/>
      <c r="N9" s="428"/>
      <c r="O9" s="429"/>
      <c r="P9" s="403" t="s">
        <v>238</v>
      </c>
      <c r="Q9" s="405" t="s">
        <v>239</v>
      </c>
      <c r="R9" s="407" t="s">
        <v>240</v>
      </c>
      <c r="S9" s="409" t="s">
        <v>241</v>
      </c>
    </row>
    <row r="10" spans="1:19" s="72" customFormat="1" ht="40" thickBot="1">
      <c r="A10" s="66"/>
      <c r="B10" s="424"/>
      <c r="C10" s="426"/>
      <c r="D10" s="69" t="s">
        <v>242</v>
      </c>
      <c r="E10" s="70" t="s">
        <v>243</v>
      </c>
      <c r="F10" s="69" t="s">
        <v>244</v>
      </c>
      <c r="G10" s="69" t="s">
        <v>245</v>
      </c>
      <c r="H10" s="71" t="s">
        <v>246</v>
      </c>
      <c r="I10" s="71" t="s">
        <v>247</v>
      </c>
      <c r="J10" s="71" t="s">
        <v>248</v>
      </c>
      <c r="K10" s="71" t="s">
        <v>249</v>
      </c>
      <c r="L10" s="71" t="s">
        <v>250</v>
      </c>
      <c r="M10" s="71" t="s">
        <v>251</v>
      </c>
      <c r="N10" s="71" t="s">
        <v>252</v>
      </c>
      <c r="O10" s="71" t="s">
        <v>253</v>
      </c>
      <c r="P10" s="404"/>
      <c r="Q10" s="406"/>
      <c r="R10" s="408"/>
      <c r="S10" s="408"/>
    </row>
    <row r="11" spans="1:19" ht="30.75" customHeight="1">
      <c r="A11" s="410" t="s">
        <v>254</v>
      </c>
      <c r="B11" s="413" t="s">
        <v>255</v>
      </c>
      <c r="C11" s="73" t="s">
        <v>256</v>
      </c>
      <c r="D11" s="74"/>
      <c r="E11" s="74"/>
      <c r="F11" s="74"/>
      <c r="G11" s="75">
        <v>5117558.593512984</v>
      </c>
      <c r="H11" s="76"/>
      <c r="I11" s="76"/>
      <c r="J11" s="76"/>
      <c r="K11" s="76"/>
      <c r="L11" s="76"/>
      <c r="M11" s="76"/>
      <c r="N11" s="76"/>
      <c r="O11" s="76"/>
      <c r="P11" s="77">
        <v>38.082506887439926</v>
      </c>
      <c r="Q11" s="75">
        <f t="shared" ref="Q11:Q22" si="0">SUM(D11:O11)*(P11)</f>
        <v>194889460.38433561</v>
      </c>
      <c r="R11" s="78">
        <f>P11/85</f>
        <v>0.44802949279341092</v>
      </c>
      <c r="S11" s="79">
        <f t="shared" ref="S11:S13" si="1">Q11/85</f>
        <v>2292817.1809921837</v>
      </c>
    </row>
    <row r="12" spans="1:19" ht="15" customHeight="1">
      <c r="A12" s="411"/>
      <c r="B12" s="414"/>
      <c r="C12" s="80" t="s">
        <v>257</v>
      </c>
      <c r="D12" s="81"/>
      <c r="E12" s="81"/>
      <c r="F12" s="81"/>
      <c r="G12" s="82"/>
      <c r="H12" s="81"/>
      <c r="I12" s="81"/>
      <c r="J12" s="81"/>
      <c r="K12" s="81"/>
      <c r="L12" s="81"/>
      <c r="M12" s="81"/>
      <c r="N12" s="81"/>
      <c r="O12" s="81">
        <v>8145</v>
      </c>
      <c r="P12" s="83">
        <v>2376.4457962941683</v>
      </c>
      <c r="Q12" s="82">
        <f t="shared" si="0"/>
        <v>19356151.010816</v>
      </c>
      <c r="R12" s="84">
        <f t="shared" ref="R12" si="2">P12/85</f>
        <v>27.958185838754922</v>
      </c>
      <c r="S12" s="85">
        <f t="shared" si="1"/>
        <v>227719.42365665882</v>
      </c>
    </row>
    <row r="13" spans="1:19" ht="15" customHeight="1">
      <c r="A13" s="411"/>
      <c r="B13" s="414"/>
      <c r="C13" s="80" t="s">
        <v>258</v>
      </c>
      <c r="D13" s="81"/>
      <c r="E13" s="81"/>
      <c r="F13" s="81"/>
      <c r="G13" s="82"/>
      <c r="H13" s="81"/>
      <c r="I13" s="81"/>
      <c r="J13" s="81"/>
      <c r="K13" s="81"/>
      <c r="L13" s="81"/>
      <c r="M13" s="81"/>
      <c r="N13" s="81">
        <v>8832</v>
      </c>
      <c r="O13" s="81"/>
      <c r="P13" s="83">
        <v>3387.3160837782884</v>
      </c>
      <c r="Q13" s="82">
        <f t="shared" si="0"/>
        <v>29916775.651929844</v>
      </c>
      <c r="R13" s="84">
        <f>P13/85</f>
        <v>39.850777456215155</v>
      </c>
      <c r="S13" s="85">
        <f t="shared" si="1"/>
        <v>351962.06649329228</v>
      </c>
    </row>
    <row r="14" spans="1:19" ht="34">
      <c r="A14" s="411"/>
      <c r="B14" s="414"/>
      <c r="C14" s="80" t="s">
        <v>259</v>
      </c>
      <c r="D14" s="81"/>
      <c r="E14" s="81"/>
      <c r="F14" s="81"/>
      <c r="G14" s="82"/>
      <c r="H14" s="81"/>
      <c r="I14" s="81"/>
      <c r="J14" s="81"/>
      <c r="K14" s="86">
        <v>30635</v>
      </c>
      <c r="L14" s="81"/>
      <c r="M14" s="81"/>
      <c r="N14" s="81"/>
      <c r="O14" s="81"/>
      <c r="P14" s="83">
        <v>282.47000000000003</v>
      </c>
      <c r="Q14" s="82">
        <f t="shared" si="0"/>
        <v>8653468.4500000011</v>
      </c>
      <c r="R14" s="84">
        <f>P14/85</f>
        <v>3.3231764705882356</v>
      </c>
      <c r="S14" s="85">
        <f>Q14/85</f>
        <v>101805.51117647059</v>
      </c>
    </row>
    <row r="15" spans="1:19" ht="15" customHeight="1">
      <c r="A15" s="411"/>
      <c r="B15" s="414"/>
      <c r="C15" s="80" t="s">
        <v>260</v>
      </c>
      <c r="D15" s="81"/>
      <c r="E15" s="81"/>
      <c r="F15" s="81"/>
      <c r="G15" s="82">
        <v>5117558.593512984</v>
      </c>
      <c r="H15" s="81"/>
      <c r="I15" s="81"/>
      <c r="J15" s="81"/>
      <c r="K15" s="81"/>
      <c r="L15" s="81"/>
      <c r="M15" s="81"/>
      <c r="N15" s="81"/>
      <c r="O15" s="81"/>
      <c r="P15" s="87">
        <v>0.63644165751074377</v>
      </c>
      <c r="Q15" s="82">
        <f t="shared" si="0"/>
        <v>3257027.4736637543</v>
      </c>
      <c r="R15" s="84">
        <f>P15/85</f>
        <v>7.4875489118911035E-3</v>
      </c>
      <c r="S15" s="85">
        <f t="shared" ref="S15:S79" si="3">Q15/85</f>
        <v>38317.970278397108</v>
      </c>
    </row>
    <row r="16" spans="1:19" ht="15" customHeight="1">
      <c r="A16" s="411"/>
      <c r="B16" s="414"/>
      <c r="C16" s="80" t="s">
        <v>261</v>
      </c>
      <c r="D16" s="81"/>
      <c r="E16" s="81"/>
      <c r="F16" s="81"/>
      <c r="G16" s="82"/>
      <c r="H16" s="81"/>
      <c r="I16" s="81"/>
      <c r="J16" s="81"/>
      <c r="K16" s="81"/>
      <c r="L16" s="81"/>
      <c r="M16" s="81"/>
      <c r="N16" s="81"/>
      <c r="O16" s="81">
        <v>2272</v>
      </c>
      <c r="P16" s="83">
        <v>908.8474372324057</v>
      </c>
      <c r="Q16" s="82">
        <f t="shared" si="0"/>
        <v>2064901.3773920257</v>
      </c>
      <c r="R16" s="84">
        <f t="shared" ref="R16:R79" si="4">P16/85</f>
        <v>10.692322790969479</v>
      </c>
      <c r="S16" s="85">
        <f t="shared" si="3"/>
        <v>24292.957381082655</v>
      </c>
    </row>
    <row r="17" spans="1:19" ht="32.25" customHeight="1">
      <c r="A17" s="411"/>
      <c r="B17" s="414"/>
      <c r="C17" s="80" t="s">
        <v>262</v>
      </c>
      <c r="D17" s="81"/>
      <c r="E17" s="81"/>
      <c r="F17" s="81"/>
      <c r="G17" s="82">
        <v>5117558.593512984</v>
      </c>
      <c r="H17" s="81"/>
      <c r="I17" s="81"/>
      <c r="J17" s="81"/>
      <c r="K17" s="81"/>
      <c r="L17" s="81"/>
      <c r="M17" s="81"/>
      <c r="N17" s="81"/>
      <c r="O17" s="81"/>
      <c r="P17" s="88">
        <v>0.7852305871580646</v>
      </c>
      <c r="Q17" s="82">
        <f t="shared" si="0"/>
        <v>4018463.5391999995</v>
      </c>
      <c r="R17" s="84">
        <f t="shared" si="4"/>
        <v>9.2380069077419372E-3</v>
      </c>
      <c r="S17" s="85">
        <f t="shared" si="3"/>
        <v>47276.041637647053</v>
      </c>
    </row>
    <row r="18" spans="1:19" ht="43.5" customHeight="1">
      <c r="A18" s="411"/>
      <c r="B18" s="414"/>
      <c r="C18" s="89" t="s">
        <v>263</v>
      </c>
      <c r="D18" s="81"/>
      <c r="E18" s="81"/>
      <c r="F18" s="81"/>
      <c r="G18" s="82">
        <v>37778</v>
      </c>
      <c r="H18" s="82"/>
      <c r="I18" s="82"/>
      <c r="J18" s="82"/>
      <c r="K18" s="81"/>
      <c r="L18" s="81"/>
      <c r="M18" s="81"/>
      <c r="N18" s="81"/>
      <c r="O18" s="81"/>
      <c r="P18" s="82">
        <v>3671.4830300000003</v>
      </c>
      <c r="Q18" s="82">
        <f t="shared" si="0"/>
        <v>138701285.90734002</v>
      </c>
      <c r="R18" s="84">
        <f t="shared" si="4"/>
        <v>43.193918000000004</v>
      </c>
      <c r="S18" s="85">
        <f t="shared" si="3"/>
        <v>1631779.8342040002</v>
      </c>
    </row>
    <row r="19" spans="1:19" ht="30" customHeight="1">
      <c r="A19" s="411"/>
      <c r="B19" s="414"/>
      <c r="C19" s="80" t="s">
        <v>264</v>
      </c>
      <c r="D19" s="81"/>
      <c r="E19" s="81"/>
      <c r="F19" s="81"/>
      <c r="G19" s="81"/>
      <c r="H19" s="81"/>
      <c r="I19" s="82">
        <v>12285575.502670238</v>
      </c>
      <c r="J19" s="82"/>
      <c r="K19" s="81"/>
      <c r="L19" s="81"/>
      <c r="M19" s="81"/>
      <c r="N19" s="81"/>
      <c r="O19" s="81"/>
      <c r="P19" s="90">
        <v>15.873347687946197</v>
      </c>
      <c r="Q19" s="82">
        <f t="shared" si="0"/>
        <v>195013211.50039905</v>
      </c>
      <c r="R19" s="84">
        <f t="shared" si="4"/>
        <v>0.18674526691701407</v>
      </c>
      <c r="S19" s="85">
        <f t="shared" si="3"/>
        <v>2294273.0764752831</v>
      </c>
    </row>
    <row r="20" spans="1:19" ht="31.5" customHeight="1">
      <c r="A20" s="411"/>
      <c r="B20" s="414"/>
      <c r="C20" s="91" t="s">
        <v>265</v>
      </c>
      <c r="D20" s="81"/>
      <c r="E20" s="81"/>
      <c r="F20" s="81"/>
      <c r="G20" s="81"/>
      <c r="H20" s="81"/>
      <c r="I20" s="82"/>
      <c r="J20" s="82"/>
      <c r="K20" s="81"/>
      <c r="L20" s="81"/>
      <c r="M20" s="81"/>
      <c r="N20" s="81"/>
      <c r="O20" s="81"/>
      <c r="P20" s="83"/>
      <c r="Q20" s="82">
        <v>2147530.7176427525</v>
      </c>
      <c r="R20" s="84">
        <f t="shared" si="4"/>
        <v>0</v>
      </c>
      <c r="S20" s="85">
        <f t="shared" si="3"/>
        <v>25265.067266385322</v>
      </c>
    </row>
    <row r="21" spans="1:19" ht="46.5" customHeight="1">
      <c r="A21" s="411"/>
      <c r="B21" s="414"/>
      <c r="C21" s="91" t="s">
        <v>266</v>
      </c>
      <c r="D21" s="81"/>
      <c r="E21" s="81"/>
      <c r="F21" s="81"/>
      <c r="G21" s="81"/>
      <c r="H21" s="81"/>
      <c r="I21" s="82"/>
      <c r="J21" s="82"/>
      <c r="K21" s="81"/>
      <c r="L21" s="81"/>
      <c r="M21" s="81"/>
      <c r="N21" s="81"/>
      <c r="O21" s="92">
        <v>462</v>
      </c>
      <c r="P21" s="93">
        <v>2991.4521542773032</v>
      </c>
      <c r="Q21" s="82">
        <f t="shared" si="0"/>
        <v>1382050.8952761141</v>
      </c>
      <c r="R21" s="84">
        <f t="shared" si="4"/>
        <v>35.193554756203568</v>
      </c>
      <c r="S21" s="85">
        <f t="shared" si="3"/>
        <v>16259.422297366049</v>
      </c>
    </row>
    <row r="22" spans="1:19" ht="43.5" customHeight="1">
      <c r="A22" s="411"/>
      <c r="B22" s="414"/>
      <c r="C22" s="80" t="s">
        <v>267</v>
      </c>
      <c r="D22" s="81"/>
      <c r="E22" s="81"/>
      <c r="F22" s="81"/>
      <c r="G22" s="81"/>
      <c r="H22" s="81"/>
      <c r="I22" s="82">
        <v>12285575.502670238</v>
      </c>
      <c r="J22" s="82"/>
      <c r="K22" s="81"/>
      <c r="L22" s="81"/>
      <c r="M22" s="81"/>
      <c r="N22" s="81"/>
      <c r="O22" s="81"/>
      <c r="P22" s="94">
        <v>0.29445436362588712</v>
      </c>
      <c r="Q22" s="82">
        <f t="shared" si="0"/>
        <v>3617541.3164165532</v>
      </c>
      <c r="R22" s="84">
        <f t="shared" si="4"/>
        <v>3.4641689838339662E-3</v>
      </c>
      <c r="S22" s="85">
        <f t="shared" si="3"/>
        <v>42559.309604900627</v>
      </c>
    </row>
    <row r="23" spans="1:19" ht="19.5" customHeight="1" thickBot="1">
      <c r="A23" s="411"/>
      <c r="B23" s="95"/>
      <c r="C23" s="96" t="s">
        <v>268</v>
      </c>
      <c r="D23" s="97">
        <f>SUM(D11:D22)</f>
        <v>0</v>
      </c>
      <c r="E23" s="97">
        <f t="shared" ref="E23:S23" si="5">SUM(E11:E22)</f>
        <v>0</v>
      </c>
      <c r="F23" s="97">
        <f t="shared" si="5"/>
        <v>0</v>
      </c>
      <c r="G23" s="97">
        <f t="shared" si="5"/>
        <v>15390453.780538952</v>
      </c>
      <c r="H23" s="97">
        <f t="shared" si="5"/>
        <v>0</v>
      </c>
      <c r="I23" s="97">
        <f t="shared" si="5"/>
        <v>24571151.005340476</v>
      </c>
      <c r="J23" s="97">
        <f t="shared" si="5"/>
        <v>0</v>
      </c>
      <c r="K23" s="97">
        <f t="shared" si="5"/>
        <v>30635</v>
      </c>
      <c r="L23" s="97">
        <f t="shared" si="5"/>
        <v>0</v>
      </c>
      <c r="M23" s="97">
        <f t="shared" si="5"/>
        <v>0</v>
      </c>
      <c r="N23" s="97">
        <f t="shared" si="5"/>
        <v>8832</v>
      </c>
      <c r="O23" s="97">
        <f t="shared" si="5"/>
        <v>10879</v>
      </c>
      <c r="P23" s="97">
        <f t="shared" si="5"/>
        <v>13673.686482765846</v>
      </c>
      <c r="Q23" s="97">
        <f t="shared" si="5"/>
        <v>603017868.22441173</v>
      </c>
      <c r="R23" s="98">
        <f t="shared" si="5"/>
        <v>160.86689979724528</v>
      </c>
      <c r="S23" s="99">
        <f t="shared" si="5"/>
        <v>7094327.8614636678</v>
      </c>
    </row>
    <row r="24" spans="1:19" s="101" customFormat="1" ht="108" customHeight="1">
      <c r="A24" s="411"/>
      <c r="B24" s="413" t="s">
        <v>58</v>
      </c>
      <c r="C24" s="100" t="s">
        <v>269</v>
      </c>
      <c r="D24" s="76"/>
      <c r="E24" s="76"/>
      <c r="F24" s="76"/>
      <c r="G24" s="76"/>
      <c r="H24" s="76"/>
      <c r="I24" s="76"/>
      <c r="J24" s="76"/>
      <c r="K24" s="75">
        <f>'[1] Breakdown_Food'!$L$14</f>
        <v>8200</v>
      </c>
      <c r="L24" s="76"/>
      <c r="M24" s="75">
        <f>'[1] Breakdown_Food'!$L$13</f>
        <v>7100</v>
      </c>
      <c r="N24" s="75"/>
      <c r="O24" s="75"/>
      <c r="P24" s="77">
        <f>'[1]Cost by Intervention_Food'!$G$7/5/(K24+M24)</f>
        <v>666.92810457516339</v>
      </c>
      <c r="Q24" s="75">
        <f>SUM(D24:O24)*(P24)</f>
        <v>10204000</v>
      </c>
      <c r="R24" s="78">
        <f t="shared" si="4"/>
        <v>7.8462129950019222</v>
      </c>
      <c r="S24" s="79">
        <f t="shared" si="3"/>
        <v>120047.05882352941</v>
      </c>
    </row>
    <row r="25" spans="1:19" s="101" customFormat="1" ht="60" customHeight="1">
      <c r="A25" s="411"/>
      <c r="B25" s="414"/>
      <c r="C25" s="89" t="s">
        <v>270</v>
      </c>
      <c r="D25" s="92"/>
      <c r="E25" s="92"/>
      <c r="F25" s="92"/>
      <c r="G25" s="82">
        <f>'[1] Breakdown_Food'!$L$24</f>
        <v>4439992</v>
      </c>
      <c r="H25" s="92"/>
      <c r="I25" s="92"/>
      <c r="J25" s="92"/>
      <c r="K25" s="82">
        <f>'[1] Breakdown_Food'!$L$23</f>
        <v>6150</v>
      </c>
      <c r="L25" s="82">
        <f>'[1] Breakdown_Food'!$L$22</f>
        <v>1213.5</v>
      </c>
      <c r="M25" s="82">
        <f>'[1] Breakdown_Food'!$L$21</f>
        <v>2831.5</v>
      </c>
      <c r="N25" s="82"/>
      <c r="O25" s="82"/>
      <c r="P25" s="102">
        <f>'[1]Cost by Intervention_Food'!$G$13/5/(G25+K25+L25)</f>
        <v>12.101780485054546</v>
      </c>
      <c r="Q25" s="82">
        <f>SUM(D25:O25)*(P25)</f>
        <v>53855186.191443436</v>
      </c>
      <c r="R25" s="84">
        <f t="shared" si="4"/>
        <v>0.14237388805946524</v>
      </c>
      <c r="S25" s="85">
        <f t="shared" si="3"/>
        <v>633590.42578168749</v>
      </c>
    </row>
    <row r="26" spans="1:19" s="107" customFormat="1" ht="26.25" customHeight="1" thickBot="1">
      <c r="A26" s="411"/>
      <c r="B26" s="103"/>
      <c r="C26" s="96" t="s">
        <v>271</v>
      </c>
      <c r="D26" s="104">
        <f>SUM(D24:D25)</f>
        <v>0</v>
      </c>
      <c r="E26" s="104">
        <f t="shared" ref="E26:S26" si="6">SUM(E24:E25)</f>
        <v>0</v>
      </c>
      <c r="F26" s="104">
        <f t="shared" si="6"/>
        <v>0</v>
      </c>
      <c r="G26" s="104">
        <f t="shared" si="6"/>
        <v>4439992</v>
      </c>
      <c r="H26" s="104">
        <f t="shared" si="6"/>
        <v>0</v>
      </c>
      <c r="I26" s="104">
        <f t="shared" si="6"/>
        <v>0</v>
      </c>
      <c r="J26" s="104">
        <f t="shared" si="6"/>
        <v>0</v>
      </c>
      <c r="K26" s="104">
        <f t="shared" si="6"/>
        <v>14350</v>
      </c>
      <c r="L26" s="104">
        <f t="shared" si="6"/>
        <v>1213.5</v>
      </c>
      <c r="M26" s="104">
        <f t="shared" si="6"/>
        <v>9931.5</v>
      </c>
      <c r="N26" s="104">
        <f t="shared" si="6"/>
        <v>0</v>
      </c>
      <c r="O26" s="104">
        <f t="shared" si="6"/>
        <v>0</v>
      </c>
      <c r="P26" s="104">
        <f t="shared" si="6"/>
        <v>679.02988506021791</v>
      </c>
      <c r="Q26" s="104">
        <f t="shared" si="6"/>
        <v>64059186.191443436</v>
      </c>
      <c r="R26" s="105">
        <f t="shared" si="6"/>
        <v>7.9885868830613873</v>
      </c>
      <c r="S26" s="106">
        <f t="shared" si="6"/>
        <v>753637.48460521689</v>
      </c>
    </row>
    <row r="27" spans="1:19" s="72" customFormat="1" ht="77.25" customHeight="1">
      <c r="A27" s="411"/>
      <c r="B27" s="415" t="s">
        <v>62</v>
      </c>
      <c r="C27" s="108" t="str">
        <f>'[2]Cost by Intervention_SP'!$F$6</f>
        <v xml:space="preserve">Promote and access of inclusion of nutritious food, including fortified foods, in addition to food grains under the Public Food Distribution System (PFDS) for households with nutritionally vulnerable groups including adolescents and pregnant and lactating women </v>
      </c>
      <c r="D27" s="109"/>
      <c r="E27" s="109"/>
      <c r="F27" s="109"/>
      <c r="G27" s="77">
        <f>'[2]Cost by Activities_SP'!$W$7</f>
        <v>853656.19376561837</v>
      </c>
      <c r="H27" s="109"/>
      <c r="I27" s="109"/>
      <c r="J27" s="109"/>
      <c r="K27" s="110"/>
      <c r="L27" s="109"/>
      <c r="M27" s="109">
        <f>'[3]Cost by Activity_SP'!$L$6</f>
        <v>740</v>
      </c>
      <c r="N27" s="109"/>
      <c r="O27" s="109"/>
      <c r="P27" s="111">
        <f>'[2]Cost by Intervention_SP'!$G$6/5/(K27+D27+F27+G27+H27+I27+L27+M27)</f>
        <v>1919.1963166444204</v>
      </c>
      <c r="Q27" s="110">
        <f t="shared" ref="Q27:Q36" si="7">SUM(D27:M27)*(P27)</f>
        <v>1639754028.0299873</v>
      </c>
      <c r="R27" s="112">
        <f t="shared" si="4"/>
        <v>22.578780195816712</v>
      </c>
      <c r="S27" s="113">
        <f t="shared" si="3"/>
        <v>19291223.859176323</v>
      </c>
    </row>
    <row r="28" spans="1:19" s="101" customFormat="1" ht="34">
      <c r="A28" s="411"/>
      <c r="B28" s="416"/>
      <c r="C28" s="89" t="str">
        <f>'[2]Cost by Intervention_SP'!$F$8</f>
        <v xml:space="preserve">Integrate SBCC on nutrition, WASH and food hygiene and nutrition training in social protection safety nets </v>
      </c>
      <c r="D28" s="92"/>
      <c r="E28" s="92"/>
      <c r="F28" s="92"/>
      <c r="G28" s="92"/>
      <c r="H28" s="92"/>
      <c r="I28" s="92"/>
      <c r="J28" s="92"/>
      <c r="K28" s="93">
        <f>'[2]Cost by Activities_SP'!$W$10*60</f>
        <v>12300</v>
      </c>
      <c r="L28" s="102">
        <f>'[2]Cost by Activities_SP'!$W$9*70%</f>
        <v>3587.4999999999995</v>
      </c>
      <c r="M28" s="102">
        <f>'[2]Cost by Activities_SP'!$W$9*30%</f>
        <v>1537.5</v>
      </c>
      <c r="N28" s="102"/>
      <c r="O28" s="102"/>
      <c r="P28" s="102">
        <f>'[2]Cost by Intervention_SP'!$G$8/5/(K28+D28+F28+G28+H28+I28+L28+M28)</f>
        <v>704.30416068866566</v>
      </c>
      <c r="Q28" s="82">
        <f t="shared" si="7"/>
        <v>12272500</v>
      </c>
      <c r="R28" s="84">
        <f t="shared" si="4"/>
        <v>8.2859313022195966</v>
      </c>
      <c r="S28" s="85">
        <f t="shared" si="3"/>
        <v>144382.35294117648</v>
      </c>
    </row>
    <row r="29" spans="1:19" s="101" customFormat="1" ht="34">
      <c r="A29" s="411"/>
      <c r="B29" s="416"/>
      <c r="C29" s="89" t="s">
        <v>272</v>
      </c>
      <c r="D29" s="92"/>
      <c r="E29" s="92"/>
      <c r="F29" s="92"/>
      <c r="G29" s="92"/>
      <c r="H29" s="92"/>
      <c r="I29" s="92"/>
      <c r="J29" s="92"/>
      <c r="K29" s="102">
        <f>'[3]Cost by Activity_SP'!$I$14*30%</f>
        <v>677.4</v>
      </c>
      <c r="L29" s="102">
        <f>'[3]Cost by Activity_SP'!$I$14*20%</f>
        <v>451.6</v>
      </c>
      <c r="M29" s="93">
        <f>'[3]Cost by Activity_SP'!$I$14*50%</f>
        <v>1129</v>
      </c>
      <c r="N29" s="93"/>
      <c r="O29" s="93"/>
      <c r="P29" s="93">
        <f>'[2]Cost by Intervention_SP'!$G$11/5/(K29+D29+F29+G29+H29+I29+L29+M29)</f>
        <v>8094.9937998228525</v>
      </c>
      <c r="Q29" s="82">
        <f t="shared" si="7"/>
        <v>18278496</v>
      </c>
      <c r="R29" s="84">
        <f t="shared" si="4"/>
        <v>95.235221174386496</v>
      </c>
      <c r="S29" s="85">
        <f t="shared" si="3"/>
        <v>215041.1294117647</v>
      </c>
    </row>
    <row r="30" spans="1:19" s="101" customFormat="1" ht="51">
      <c r="A30" s="411"/>
      <c r="B30" s="416"/>
      <c r="C30" s="89" t="s">
        <v>273</v>
      </c>
      <c r="D30" s="92"/>
      <c r="E30" s="92"/>
      <c r="F30" s="92"/>
      <c r="G30" s="92"/>
      <c r="H30" s="92"/>
      <c r="I30" s="92"/>
      <c r="J30" s="92"/>
      <c r="K30" s="93">
        <f>'[3]Cost by Activity_SP'!$L$15+'[3]Cost by Activity_SP'!$I$16-M30</f>
        <v>4050</v>
      </c>
      <c r="L30" s="114"/>
      <c r="M30" s="114">
        <v>259</v>
      </c>
      <c r="N30" s="114"/>
      <c r="O30" s="114"/>
      <c r="P30" s="93">
        <f>'[2]Cost by Intervention_SP'!$G$12/5/(K30+D30+F30+G30+H30+I30+L30+M30)</f>
        <v>3558.318867486656</v>
      </c>
      <c r="Q30" s="82">
        <f t="shared" si="7"/>
        <v>15332796</v>
      </c>
      <c r="R30" s="84">
        <f t="shared" si="4"/>
        <v>41.862574911607716</v>
      </c>
      <c r="S30" s="85">
        <f t="shared" si="3"/>
        <v>180385.83529411766</v>
      </c>
    </row>
    <row r="31" spans="1:19" s="101" customFormat="1" ht="34">
      <c r="A31" s="411"/>
      <c r="B31" s="416"/>
      <c r="C31" s="89" t="s">
        <v>274</v>
      </c>
      <c r="D31" s="115"/>
      <c r="E31" s="115"/>
      <c r="F31" s="115"/>
      <c r="G31" s="115"/>
      <c r="H31" s="115"/>
      <c r="I31" s="93">
        <f>'[2]Cost by Activities_SP'!$W$15+'[2]Cost by Activities_SP'!$W$16</f>
        <v>1513093.5</v>
      </c>
      <c r="J31" s="102"/>
      <c r="K31" s="102"/>
      <c r="L31" s="102"/>
      <c r="M31" s="102">
        <f>'[3]Cost by Activity_SP'!$I$17</f>
        <v>615</v>
      </c>
      <c r="N31" s="102"/>
      <c r="O31" s="102"/>
      <c r="P31" s="116">
        <f>'[2]Cost by Intervention_SP'!$G$14/5/(K31+D31+F31+G31+H31+I31+L31+M31)</f>
        <v>483.04565377019418</v>
      </c>
      <c r="Q31" s="93">
        <f t="shared" si="7"/>
        <v>731190312</v>
      </c>
      <c r="R31" s="84">
        <f t="shared" si="4"/>
        <v>5.6828900443552257</v>
      </c>
      <c r="S31" s="85">
        <f t="shared" si="3"/>
        <v>8602238.9647058826</v>
      </c>
    </row>
    <row r="32" spans="1:19" s="101" customFormat="1" ht="34">
      <c r="A32" s="411"/>
      <c r="B32" s="416"/>
      <c r="C32" s="89" t="s">
        <v>275</v>
      </c>
      <c r="D32" s="92"/>
      <c r="E32" s="92"/>
      <c r="F32" s="92"/>
      <c r="G32" s="92"/>
      <c r="H32" s="117"/>
      <c r="I32" s="82">
        <f>'[3]Cost by Activity_SP'!$I$21</f>
        <v>806866</v>
      </c>
      <c r="J32" s="82"/>
      <c r="K32" s="102"/>
      <c r="L32" s="102">
        <f>'[3]Cost by Activity_SP'!$I$20</f>
        <v>30</v>
      </c>
      <c r="M32" s="102"/>
      <c r="N32" s="102"/>
      <c r="O32" s="102"/>
      <c r="P32" s="102">
        <f>'[2]Cost by Intervention_SP'!$G$17/5/(K32+D32+F32+G32+H32+I32+L32+M32)</f>
        <v>30.314910471733654</v>
      </c>
      <c r="Q32" s="82">
        <f t="shared" si="7"/>
        <v>24460980</v>
      </c>
      <c r="R32" s="84">
        <f t="shared" si="4"/>
        <v>0.35664600554980769</v>
      </c>
      <c r="S32" s="85">
        <f t="shared" si="3"/>
        <v>287776.23529411765</v>
      </c>
    </row>
    <row r="33" spans="1:23" s="101" customFormat="1" ht="85">
      <c r="A33" s="411"/>
      <c r="B33" s="416"/>
      <c r="C33" s="89" t="s">
        <v>276</v>
      </c>
      <c r="D33" s="92"/>
      <c r="E33" s="92"/>
      <c r="F33" s="92"/>
      <c r="G33" s="92"/>
      <c r="H33" s="92"/>
      <c r="I33" s="82">
        <f>'[3]Cost by Activity_SP'!$I$22</f>
        <v>806866</v>
      </c>
      <c r="J33" s="82"/>
      <c r="K33" s="114">
        <f>'[3]Cost by Activity_SP'!$I$23</f>
        <v>205</v>
      </c>
      <c r="L33" s="114"/>
      <c r="M33" s="114"/>
      <c r="N33" s="114"/>
      <c r="O33" s="114"/>
      <c r="P33" s="102">
        <f>'[2]Cost by Intervention_SP'!$G$19/5/(K33+D33+F33+G33+H33+I33+L33+M33)</f>
        <v>106.61450603478504</v>
      </c>
      <c r="Q33" s="82">
        <f t="shared" si="7"/>
        <v>86045476</v>
      </c>
      <c r="R33" s="84">
        <f t="shared" si="4"/>
        <v>1.2542883062915886</v>
      </c>
      <c r="S33" s="85">
        <f t="shared" si="3"/>
        <v>1012299.7176470588</v>
      </c>
    </row>
    <row r="34" spans="1:23" s="101" customFormat="1" ht="51">
      <c r="A34" s="411"/>
      <c r="B34" s="416"/>
      <c r="C34" s="89" t="s">
        <v>277</v>
      </c>
      <c r="D34" s="92"/>
      <c r="E34" s="92"/>
      <c r="F34" s="92"/>
      <c r="G34" s="92"/>
      <c r="H34" s="92"/>
      <c r="I34" s="92"/>
      <c r="J34" s="92"/>
      <c r="K34" s="93">
        <f>'[3]Cost by Activity_SP'!$I$26</f>
        <v>418200</v>
      </c>
      <c r="L34" s="93">
        <v>70</v>
      </c>
      <c r="M34" s="93">
        <v>30</v>
      </c>
      <c r="N34" s="93"/>
      <c r="O34" s="93"/>
      <c r="P34" s="93">
        <f>'[2]Cost by Intervention_SP'!$G$21/5/(K34+D34+F34+G34+H34+I34+L34+M34)</f>
        <v>41.270858235715991</v>
      </c>
      <c r="Q34" s="82">
        <f t="shared" si="7"/>
        <v>17263600</v>
      </c>
      <c r="R34" s="84">
        <f t="shared" si="4"/>
        <v>0.48553950865548223</v>
      </c>
      <c r="S34" s="85">
        <f t="shared" si="3"/>
        <v>203101.17647058822</v>
      </c>
    </row>
    <row r="35" spans="1:23" s="101" customFormat="1" ht="85">
      <c r="A35" s="411"/>
      <c r="B35" s="416"/>
      <c r="C35" s="89" t="s">
        <v>278</v>
      </c>
      <c r="D35" s="92"/>
      <c r="E35" s="92"/>
      <c r="F35" s="92"/>
      <c r="G35" s="92"/>
      <c r="H35" s="92"/>
      <c r="I35" s="92"/>
      <c r="J35" s="92"/>
      <c r="K35" s="93">
        <f>L35</f>
        <v>1438</v>
      </c>
      <c r="L35" s="93">
        <f>'[3]Cost by Activity_SP'!$I$28*20%</f>
        <v>1438</v>
      </c>
      <c r="M35" s="93">
        <f>'[3]Cost by Activity_SP'!$I$28*60%</f>
        <v>4314</v>
      </c>
      <c r="N35" s="93"/>
      <c r="O35" s="93"/>
      <c r="P35" s="93">
        <f>'[2]Cost by Intervention_SP'!$G$24/5/(K35+D35+F35+G35+H35+I35+L35+M35)</f>
        <v>365.21140472879</v>
      </c>
      <c r="Q35" s="82">
        <f t="shared" si="7"/>
        <v>2625870</v>
      </c>
      <c r="R35" s="84">
        <f t="shared" si="4"/>
        <v>4.2966047615151766</v>
      </c>
      <c r="S35" s="85">
        <f t="shared" si="3"/>
        <v>30892.588235294119</v>
      </c>
    </row>
    <row r="36" spans="1:23" s="101" customFormat="1" ht="54" customHeight="1">
      <c r="A36" s="411"/>
      <c r="B36" s="416"/>
      <c r="C36" s="89" t="s">
        <v>279</v>
      </c>
      <c r="D36" s="92"/>
      <c r="E36" s="92"/>
      <c r="F36" s="92"/>
      <c r="G36" s="117">
        <f>'[2]MCB breakdown'!$I$18</f>
        <v>2070707.0614805429</v>
      </c>
      <c r="H36" s="92"/>
      <c r="I36" s="92"/>
      <c r="J36" s="92"/>
      <c r="K36" s="93"/>
      <c r="L36" s="93"/>
      <c r="M36" s="93"/>
      <c r="N36" s="93"/>
      <c r="O36" s="93"/>
      <c r="P36" s="93">
        <f>'[2]Cost by Intervention_SP'!$G$26/5/(K36+D36+F36+G36+H36+I36+L36+M36)</f>
        <v>3.8634146513607042</v>
      </c>
      <c r="Q36" s="82">
        <f t="shared" si="7"/>
        <v>8000000</v>
      </c>
      <c r="R36" s="84">
        <f t="shared" si="4"/>
        <v>4.5451937074831812E-2</v>
      </c>
      <c r="S36" s="85">
        <f t="shared" si="3"/>
        <v>94117.647058823524</v>
      </c>
      <c r="T36" s="118"/>
      <c r="V36" s="118"/>
      <c r="W36" s="118"/>
    </row>
    <row r="37" spans="1:23" s="124" customFormat="1" ht="27" customHeight="1">
      <c r="A37" s="411"/>
      <c r="B37" s="417"/>
      <c r="C37" s="119" t="s">
        <v>280</v>
      </c>
      <c r="D37" s="120">
        <f>SUM(D27:D36)</f>
        <v>0</v>
      </c>
      <c r="E37" s="120">
        <f t="shared" ref="E37:S37" si="8">SUM(E27:E36)</f>
        <v>0</v>
      </c>
      <c r="F37" s="120">
        <f t="shared" si="8"/>
        <v>0</v>
      </c>
      <c r="G37" s="120">
        <f t="shared" si="8"/>
        <v>2924363.2552461615</v>
      </c>
      <c r="H37" s="120">
        <f t="shared" si="8"/>
        <v>0</v>
      </c>
      <c r="I37" s="120">
        <f t="shared" si="8"/>
        <v>3126825.5</v>
      </c>
      <c r="J37" s="120">
        <f t="shared" si="8"/>
        <v>0</v>
      </c>
      <c r="K37" s="120">
        <f t="shared" si="8"/>
        <v>436870.40000000002</v>
      </c>
      <c r="L37" s="120">
        <f t="shared" si="8"/>
        <v>5577.0999999999995</v>
      </c>
      <c r="M37" s="120">
        <f t="shared" si="8"/>
        <v>8624.5</v>
      </c>
      <c r="N37" s="120">
        <f t="shared" si="8"/>
        <v>0</v>
      </c>
      <c r="O37" s="120">
        <f t="shared" si="8"/>
        <v>0</v>
      </c>
      <c r="P37" s="120">
        <f t="shared" si="8"/>
        <v>15307.133892535174</v>
      </c>
      <c r="Q37" s="120">
        <f t="shared" si="8"/>
        <v>2555224058.0299873</v>
      </c>
      <c r="R37" s="121">
        <f t="shared" si="8"/>
        <v>180.08392814747259</v>
      </c>
      <c r="S37" s="122">
        <f t="shared" si="8"/>
        <v>30061459.506235141</v>
      </c>
      <c r="T37" s="123"/>
    </row>
    <row r="38" spans="1:23" s="101" customFormat="1" ht="17" thickBot="1">
      <c r="A38" s="412"/>
      <c r="B38" s="418" t="s">
        <v>281</v>
      </c>
      <c r="C38" s="419"/>
      <c r="D38" s="125"/>
      <c r="E38" s="125"/>
      <c r="F38" s="125"/>
      <c r="G38" s="125"/>
      <c r="H38" s="125"/>
      <c r="I38" s="125"/>
      <c r="J38" s="125"/>
      <c r="K38" s="126"/>
      <c r="L38" s="126"/>
      <c r="M38" s="126"/>
      <c r="N38" s="126"/>
      <c r="O38" s="126"/>
      <c r="P38" s="126"/>
      <c r="Q38" s="125"/>
      <c r="R38" s="127"/>
      <c r="S38" s="128">
        <f>S37+S26+S23</f>
        <v>37909424.852304026</v>
      </c>
      <c r="T38" s="129"/>
      <c r="U38" s="129"/>
      <c r="V38" s="129"/>
      <c r="W38" s="129"/>
    </row>
    <row r="39" spans="1:23" s="101" customFormat="1" ht="31.5" customHeight="1">
      <c r="A39" s="386" t="str">
        <f>[4]WASH_MAIN!A12</f>
        <v xml:space="preserve">Outcome 2: Improved child health by improving access to primary health care, water, sanitation and hygiene services and enhanced food safety </v>
      </c>
      <c r="B39" s="393" t="s">
        <v>255</v>
      </c>
      <c r="C39" s="130" t="s">
        <v>282</v>
      </c>
      <c r="D39" s="131"/>
      <c r="E39" s="131"/>
      <c r="F39" s="132">
        <v>7388057.2197106034</v>
      </c>
      <c r="G39" s="131"/>
      <c r="H39" s="131"/>
      <c r="I39" s="131"/>
      <c r="J39" s="131"/>
      <c r="K39" s="133"/>
      <c r="L39" s="133"/>
      <c r="M39" s="133"/>
      <c r="N39" s="133"/>
      <c r="O39" s="133"/>
      <c r="P39" s="131">
        <v>3.4921231846640355</v>
      </c>
      <c r="Q39" s="132">
        <f>SUM(D39:O39)*(P39)</f>
        <v>25800005.906575911</v>
      </c>
      <c r="R39" s="134">
        <f t="shared" si="4"/>
        <v>4.1083802172518065E-2</v>
      </c>
      <c r="S39" s="135">
        <f t="shared" si="3"/>
        <v>303529.48125383427</v>
      </c>
    </row>
    <row r="40" spans="1:23" s="101" customFormat="1" ht="23.25" customHeight="1">
      <c r="A40" s="387"/>
      <c r="B40" s="394"/>
      <c r="C40" s="136" t="s">
        <v>283</v>
      </c>
      <c r="D40" s="137"/>
      <c r="E40" s="138">
        <v>4580595.0885441899</v>
      </c>
      <c r="F40" s="138"/>
      <c r="G40" s="137"/>
      <c r="H40" s="137"/>
      <c r="I40" s="137"/>
      <c r="J40" s="137"/>
      <c r="K40" s="139"/>
      <c r="L40" s="139"/>
      <c r="M40" s="139"/>
      <c r="N40" s="139"/>
      <c r="O40" s="139"/>
      <c r="P40" s="137">
        <v>11.447330083485284</v>
      </c>
      <c r="Q40" s="138">
        <f>SUM(D40:O40)*(P40)</f>
        <v>52435583.95735684</v>
      </c>
      <c r="R40" s="140">
        <f t="shared" si="4"/>
        <v>0.13467447157041509</v>
      </c>
      <c r="S40" s="141">
        <f t="shared" si="3"/>
        <v>616889.22302772757</v>
      </c>
    </row>
    <row r="41" spans="1:23" s="101" customFormat="1" ht="47.25" customHeight="1">
      <c r="A41" s="387"/>
      <c r="B41" s="394"/>
      <c r="C41" s="142" t="s">
        <v>284</v>
      </c>
      <c r="D41" s="137"/>
      <c r="E41" s="137"/>
      <c r="F41" s="138">
        <v>7388057.2197106034</v>
      </c>
      <c r="G41" s="137"/>
      <c r="H41" s="137"/>
      <c r="I41" s="137"/>
      <c r="J41" s="137"/>
      <c r="K41" s="139"/>
      <c r="L41" s="139"/>
      <c r="M41" s="139"/>
      <c r="N41" s="139"/>
      <c r="O41" s="139"/>
      <c r="P41" s="143">
        <v>0.37724731508624881</v>
      </c>
      <c r="Q41" s="138">
        <f>SUM(D41:O41)*(P41)</f>
        <v>2787124.7498394013</v>
      </c>
      <c r="R41" s="140"/>
      <c r="S41" s="141"/>
    </row>
    <row r="42" spans="1:23" s="101" customFormat="1">
      <c r="A42" s="387"/>
      <c r="B42" s="394"/>
      <c r="C42" s="136" t="s">
        <v>285</v>
      </c>
      <c r="D42" s="137"/>
      <c r="E42" s="137"/>
      <c r="F42" s="138"/>
      <c r="G42" s="137"/>
      <c r="H42" s="137"/>
      <c r="I42" s="137"/>
      <c r="J42" s="137"/>
      <c r="K42" s="139"/>
      <c r="L42" s="139"/>
      <c r="M42" s="139">
        <v>684</v>
      </c>
      <c r="N42" s="139"/>
      <c r="O42" s="139"/>
      <c r="P42" s="139">
        <v>6449.7939958353563</v>
      </c>
      <c r="Q42" s="138">
        <f>SUM(D42:O42)*(P42)</f>
        <v>4411659.093151384</v>
      </c>
      <c r="R42" s="140">
        <f t="shared" si="4"/>
        <v>75.879929362768891</v>
      </c>
      <c r="S42" s="141">
        <f t="shared" si="3"/>
        <v>51901.871684133926</v>
      </c>
    </row>
    <row r="43" spans="1:23" s="101" customFormat="1" ht="68">
      <c r="A43" s="387"/>
      <c r="B43" s="394"/>
      <c r="C43" s="142" t="s">
        <v>286</v>
      </c>
      <c r="D43" s="137"/>
      <c r="E43" s="137"/>
      <c r="F43" s="138"/>
      <c r="G43" s="137"/>
      <c r="H43" s="137"/>
      <c r="I43" s="137"/>
      <c r="J43" s="137"/>
      <c r="K43" s="139"/>
      <c r="L43" s="139"/>
      <c r="M43" s="144"/>
      <c r="N43" s="145">
        <v>23602.400000000001</v>
      </c>
      <c r="O43" s="139"/>
      <c r="P43" s="139">
        <v>3124.1784525730377</v>
      </c>
      <c r="Q43" s="138">
        <f>SUM(D43:O43)*(P43)</f>
        <v>73738109.509009868</v>
      </c>
      <c r="R43" s="140">
        <f t="shared" si="4"/>
        <v>36.755040618506328</v>
      </c>
      <c r="S43" s="141">
        <f t="shared" si="3"/>
        <v>867507.17069423373</v>
      </c>
    </row>
    <row r="44" spans="1:23" s="101" customFormat="1" ht="20.25" customHeight="1" thickBot="1">
      <c r="A44" s="387"/>
      <c r="B44" s="146"/>
      <c r="C44" s="96" t="s">
        <v>287</v>
      </c>
      <c r="D44" s="147">
        <f>SUM(D39:D43)</f>
        <v>0</v>
      </c>
      <c r="E44" s="147">
        <f t="shared" ref="E44:S44" si="9">SUM(E39:E43)</f>
        <v>4580595.0885441899</v>
      </c>
      <c r="F44" s="147">
        <f t="shared" si="9"/>
        <v>14776114.439421207</v>
      </c>
      <c r="G44" s="147">
        <f t="shared" si="9"/>
        <v>0</v>
      </c>
      <c r="H44" s="147">
        <f t="shared" si="9"/>
        <v>0</v>
      </c>
      <c r="I44" s="147">
        <f t="shared" si="9"/>
        <v>0</v>
      </c>
      <c r="J44" s="147">
        <f t="shared" si="9"/>
        <v>0</v>
      </c>
      <c r="K44" s="147">
        <f t="shared" si="9"/>
        <v>0</v>
      </c>
      <c r="L44" s="147">
        <f t="shared" si="9"/>
        <v>0</v>
      </c>
      <c r="M44" s="147">
        <f t="shared" si="9"/>
        <v>684</v>
      </c>
      <c r="N44" s="147">
        <f t="shared" si="9"/>
        <v>23602.400000000001</v>
      </c>
      <c r="O44" s="147">
        <f t="shared" si="9"/>
        <v>0</v>
      </c>
      <c r="P44" s="147">
        <f t="shared" si="9"/>
        <v>9589.2891489916292</v>
      </c>
      <c r="Q44" s="147">
        <f t="shared" si="9"/>
        <v>159172483.21593341</v>
      </c>
      <c r="R44" s="148">
        <f t="shared" si="9"/>
        <v>112.81072825501815</v>
      </c>
      <c r="S44" s="149">
        <f t="shared" si="9"/>
        <v>1839827.7466599294</v>
      </c>
    </row>
    <row r="45" spans="1:23" s="101" customFormat="1" ht="67.5" customHeight="1">
      <c r="A45" s="387"/>
      <c r="B45" s="393" t="s">
        <v>58</v>
      </c>
      <c r="C45" s="150" t="s">
        <v>288</v>
      </c>
      <c r="D45" s="131"/>
      <c r="E45" s="131"/>
      <c r="F45" s="131"/>
      <c r="G45" s="131"/>
      <c r="H45" s="131"/>
      <c r="I45" s="131"/>
      <c r="J45" s="131"/>
      <c r="K45" s="132">
        <f>'[1] Breakdown_Food'!$L$14</f>
        <v>8200</v>
      </c>
      <c r="L45" s="151"/>
      <c r="M45" s="132">
        <f>'[1] Breakdown_Food'!$L$13</f>
        <v>7100</v>
      </c>
      <c r="N45" s="132"/>
      <c r="O45" s="132"/>
      <c r="P45" s="152">
        <f>'[1]Cost by Intervention_Food'!$G$21/5/(K45+L45+M45)</f>
        <v>10.457516339869281</v>
      </c>
      <c r="Q45" s="132">
        <f>SUM(D45:M45)*(P45)</f>
        <v>160000</v>
      </c>
      <c r="R45" s="134">
        <f t="shared" si="4"/>
        <v>0.12302960399846213</v>
      </c>
      <c r="S45" s="135">
        <f t="shared" si="3"/>
        <v>1882.3529411764705</v>
      </c>
    </row>
    <row r="46" spans="1:23" s="101" customFormat="1" ht="39.75" customHeight="1">
      <c r="A46" s="387"/>
      <c r="B46" s="394"/>
      <c r="C46" s="153" t="s">
        <v>289</v>
      </c>
      <c r="D46" s="137"/>
      <c r="E46" s="137"/>
      <c r="F46" s="137"/>
      <c r="G46" s="137"/>
      <c r="H46" s="137"/>
      <c r="I46" s="137"/>
      <c r="J46" s="137"/>
      <c r="K46" s="139">
        <f>'[5] Breakdown_Food'!$L$39</f>
        <v>18450</v>
      </c>
      <c r="L46" s="139"/>
      <c r="M46" s="139"/>
      <c r="N46" s="139"/>
      <c r="O46" s="139"/>
      <c r="P46" s="154">
        <f>'[5]Cost by Intervention_Food'!$E$25/5/(K46+D46+F46+G46+H46+I46+L46+M46)</f>
        <v>302.22222222222223</v>
      </c>
      <c r="Q46" s="138">
        <f>SUM(D46:M46)*(P46)</f>
        <v>5576000</v>
      </c>
      <c r="R46" s="140">
        <f t="shared" si="4"/>
        <v>3.5555555555555558</v>
      </c>
      <c r="S46" s="141">
        <f t="shared" si="3"/>
        <v>65600</v>
      </c>
    </row>
    <row r="47" spans="1:23" s="101" customFormat="1" ht="49" customHeight="1">
      <c r="A47" s="387"/>
      <c r="B47" s="394"/>
      <c r="C47" s="153" t="s">
        <v>290</v>
      </c>
      <c r="D47" s="137"/>
      <c r="E47" s="137"/>
      <c r="F47" s="137"/>
      <c r="G47" s="137"/>
      <c r="H47" s="137"/>
      <c r="I47" s="137"/>
      <c r="J47" s="137"/>
      <c r="K47" s="139"/>
      <c r="L47" s="139"/>
      <c r="M47" s="139">
        <f>'[1] Breakdown_Food'!$L$35</f>
        <v>350</v>
      </c>
      <c r="N47" s="139"/>
      <c r="O47" s="139"/>
      <c r="P47" s="139">
        <f>'[1]Cost by Intervention_Food'!$G$27/5/(K47+D47+F47+G47+H47+I47+L47+M47)</f>
        <v>828.57142857142856</v>
      </c>
      <c r="Q47" s="138">
        <f>SUM(D47:M47)*(P47)</f>
        <v>290000</v>
      </c>
      <c r="R47" s="140">
        <f t="shared" si="4"/>
        <v>9.7478991596638647</v>
      </c>
      <c r="S47" s="141">
        <f t="shared" si="3"/>
        <v>3411.7647058823532</v>
      </c>
    </row>
    <row r="48" spans="1:23" s="124" customFormat="1" ht="21.75" customHeight="1" thickBot="1">
      <c r="A48" s="387"/>
      <c r="B48" s="155"/>
      <c r="C48" s="96" t="s">
        <v>291</v>
      </c>
      <c r="D48" s="156">
        <f>SUM(D45:D47)</f>
        <v>0</v>
      </c>
      <c r="E48" s="156">
        <f t="shared" ref="E48:S48" si="10">SUM(E45:E47)</f>
        <v>0</v>
      </c>
      <c r="F48" s="156">
        <f t="shared" si="10"/>
        <v>0</v>
      </c>
      <c r="G48" s="156">
        <f t="shared" si="10"/>
        <v>0</v>
      </c>
      <c r="H48" s="156">
        <f t="shared" si="10"/>
        <v>0</v>
      </c>
      <c r="I48" s="156">
        <f t="shared" si="10"/>
        <v>0</v>
      </c>
      <c r="J48" s="156">
        <f t="shared" si="10"/>
        <v>0</v>
      </c>
      <c r="K48" s="156">
        <f t="shared" si="10"/>
        <v>26650</v>
      </c>
      <c r="L48" s="156">
        <f t="shared" si="10"/>
        <v>0</v>
      </c>
      <c r="M48" s="156">
        <f t="shared" si="10"/>
        <v>7450</v>
      </c>
      <c r="N48" s="156">
        <f t="shared" si="10"/>
        <v>0</v>
      </c>
      <c r="O48" s="156">
        <f t="shared" si="10"/>
        <v>0</v>
      </c>
      <c r="P48" s="156">
        <f t="shared" si="10"/>
        <v>1141.2511671335201</v>
      </c>
      <c r="Q48" s="156">
        <f t="shared" si="10"/>
        <v>6026000</v>
      </c>
      <c r="R48" s="157">
        <f t="shared" si="10"/>
        <v>13.426484319217883</v>
      </c>
      <c r="S48" s="158">
        <f t="shared" si="10"/>
        <v>70894.117647058825</v>
      </c>
    </row>
    <row r="49" spans="1:25" s="101" customFormat="1" ht="30.75" customHeight="1">
      <c r="A49" s="387"/>
      <c r="B49" s="393" t="s">
        <v>69</v>
      </c>
      <c r="C49" s="150" t="s">
        <v>292</v>
      </c>
      <c r="D49" s="131"/>
      <c r="E49" s="131"/>
      <c r="F49" s="132"/>
      <c r="G49" s="132"/>
      <c r="H49" s="131"/>
      <c r="I49" s="131"/>
      <c r="J49" s="132">
        <v>75000</v>
      </c>
      <c r="K49" s="133"/>
      <c r="L49" s="133"/>
      <c r="M49" s="133"/>
      <c r="N49" s="133"/>
      <c r="O49" s="133"/>
      <c r="P49" s="133">
        <v>737.06074044812488</v>
      </c>
      <c r="Q49" s="132">
        <f>SUM(D49:O49)*(P49)</f>
        <v>55279555.533609368</v>
      </c>
      <c r="R49" s="134">
        <f t="shared" si="4"/>
        <v>8.6713028288014691</v>
      </c>
      <c r="S49" s="135">
        <f t="shared" si="3"/>
        <v>650347.71216011024</v>
      </c>
    </row>
    <row r="50" spans="1:25" s="101" customFormat="1" ht="40" customHeight="1">
      <c r="A50" s="387"/>
      <c r="B50" s="394"/>
      <c r="C50" s="153" t="s">
        <v>293</v>
      </c>
      <c r="D50" s="137"/>
      <c r="E50" s="137"/>
      <c r="F50" s="138"/>
      <c r="G50" s="138"/>
      <c r="H50" s="137"/>
      <c r="I50" s="137"/>
      <c r="J50" s="138">
        <v>75000</v>
      </c>
      <c r="K50" s="139"/>
      <c r="L50" s="139"/>
      <c r="M50" s="139"/>
      <c r="N50" s="139"/>
      <c r="O50" s="139"/>
      <c r="P50" s="139">
        <v>737.06074044812488</v>
      </c>
      <c r="Q50" s="138">
        <f>SUM(D50:O50)*(P50)</f>
        <v>55279555.533609368</v>
      </c>
      <c r="R50" s="140">
        <f t="shared" si="4"/>
        <v>8.6713028288014691</v>
      </c>
      <c r="S50" s="141">
        <f t="shared" si="3"/>
        <v>650347.71216011024</v>
      </c>
    </row>
    <row r="51" spans="1:25" s="101" customFormat="1" ht="30" customHeight="1">
      <c r="A51" s="387"/>
      <c r="B51" s="394"/>
      <c r="C51" s="153" t="s">
        <v>294</v>
      </c>
      <c r="D51" s="137"/>
      <c r="E51" s="137"/>
      <c r="F51" s="138"/>
      <c r="G51" s="138"/>
      <c r="H51" s="137"/>
      <c r="I51" s="137"/>
      <c r="J51" s="138">
        <v>75000</v>
      </c>
      <c r="K51" s="139"/>
      <c r="L51" s="139"/>
      <c r="M51" s="139"/>
      <c r="N51" s="139"/>
      <c r="O51" s="139"/>
      <c r="P51" s="139">
        <v>11.430933333333334</v>
      </c>
      <c r="Q51" s="138">
        <f>SUM(D51:O51)*(P51)</f>
        <v>857320</v>
      </c>
      <c r="R51" s="140">
        <f t="shared" si="4"/>
        <v>0.13448156862745098</v>
      </c>
      <c r="S51" s="141">
        <f t="shared" si="3"/>
        <v>10086.117647058823</v>
      </c>
    </row>
    <row r="52" spans="1:25" s="101" customFormat="1" ht="30.75" customHeight="1">
      <c r="A52" s="387"/>
      <c r="B52" s="394"/>
      <c r="C52" s="153" t="s">
        <v>295</v>
      </c>
      <c r="D52" s="137"/>
      <c r="E52" s="137"/>
      <c r="F52" s="138"/>
      <c r="G52" s="138"/>
      <c r="H52" s="137"/>
      <c r="I52" s="137"/>
      <c r="J52" s="138">
        <v>75000</v>
      </c>
      <c r="K52" s="139"/>
      <c r="L52" s="139"/>
      <c r="M52" s="139"/>
      <c r="N52" s="139"/>
      <c r="O52" s="139"/>
      <c r="P52" s="139">
        <v>34.955993245016067</v>
      </c>
      <c r="Q52" s="138">
        <f>SUM(D52:O52)*(P52)</f>
        <v>2621699.4933762052</v>
      </c>
      <c r="R52" s="140">
        <f t="shared" si="4"/>
        <v>0.4112469793531302</v>
      </c>
      <c r="S52" s="141">
        <f t="shared" si="3"/>
        <v>30843.523451484769</v>
      </c>
    </row>
    <row r="53" spans="1:25" ht="50.25" customHeight="1">
      <c r="A53" s="387"/>
      <c r="B53" s="394"/>
      <c r="C53" s="159" t="s">
        <v>296</v>
      </c>
      <c r="D53" s="137"/>
      <c r="E53" s="137"/>
      <c r="F53" s="138"/>
      <c r="G53" s="138"/>
      <c r="H53" s="137"/>
      <c r="I53" s="137"/>
      <c r="J53" s="137"/>
      <c r="K53" s="139"/>
      <c r="L53" s="139"/>
      <c r="M53" s="139"/>
      <c r="N53" s="139"/>
      <c r="O53" s="145">
        <v>26</v>
      </c>
      <c r="P53" s="160">
        <v>74.563305526613334</v>
      </c>
      <c r="Q53" s="138">
        <f>SUM(D53:O53)*(P53)</f>
        <v>1938.6459436919467</v>
      </c>
      <c r="R53" s="140">
        <f>P53/85</f>
        <v>0.8772153591366274</v>
      </c>
      <c r="S53" s="141">
        <f t="shared" si="3"/>
        <v>22.807599337552315</v>
      </c>
      <c r="T53" s="101"/>
      <c r="U53" s="101"/>
      <c r="V53" s="101"/>
      <c r="W53" s="101"/>
    </row>
    <row r="54" spans="1:25" ht="32" customHeight="1">
      <c r="A54" s="387"/>
      <c r="B54" s="394"/>
      <c r="C54" s="119" t="s">
        <v>297</v>
      </c>
      <c r="D54" s="161">
        <f>SUM(D49:D53)</f>
        <v>0</v>
      </c>
      <c r="E54" s="161">
        <f t="shared" ref="E54:S54" si="11">SUM(E49:E53)</f>
        <v>0</v>
      </c>
      <c r="F54" s="161">
        <f t="shared" si="11"/>
        <v>0</v>
      </c>
      <c r="G54" s="161">
        <f t="shared" si="11"/>
        <v>0</v>
      </c>
      <c r="H54" s="161">
        <f t="shared" si="11"/>
        <v>0</v>
      </c>
      <c r="I54" s="161">
        <f t="shared" si="11"/>
        <v>0</v>
      </c>
      <c r="J54" s="161">
        <f t="shared" si="11"/>
        <v>300000</v>
      </c>
      <c r="K54" s="161">
        <f t="shared" si="11"/>
        <v>0</v>
      </c>
      <c r="L54" s="161">
        <f t="shared" si="11"/>
        <v>0</v>
      </c>
      <c r="M54" s="161">
        <f t="shared" si="11"/>
        <v>0</v>
      </c>
      <c r="N54" s="161">
        <f t="shared" si="11"/>
        <v>0</v>
      </c>
      <c r="O54" s="161">
        <f t="shared" si="11"/>
        <v>26</v>
      </c>
      <c r="P54" s="161">
        <f t="shared" si="11"/>
        <v>1595.0717130012124</v>
      </c>
      <c r="Q54" s="161">
        <f t="shared" si="11"/>
        <v>114040069.20653863</v>
      </c>
      <c r="R54" s="162">
        <f t="shared" si="11"/>
        <v>18.765549564720146</v>
      </c>
      <c r="S54" s="163">
        <f t="shared" si="11"/>
        <v>1341647.8730181016</v>
      </c>
      <c r="T54" s="101"/>
      <c r="U54" s="101"/>
      <c r="V54" s="101"/>
      <c r="W54" s="101"/>
    </row>
    <row r="55" spans="1:25" ht="21.75" customHeight="1" thickBot="1">
      <c r="A55" s="388"/>
      <c r="B55" s="164"/>
      <c r="C55" s="165" t="s">
        <v>281</v>
      </c>
      <c r="D55" s="166"/>
      <c r="E55" s="166"/>
      <c r="F55" s="166"/>
      <c r="G55" s="166"/>
      <c r="H55" s="166"/>
      <c r="I55" s="166"/>
      <c r="J55" s="166"/>
      <c r="K55" s="166"/>
      <c r="L55" s="166"/>
      <c r="M55" s="166"/>
      <c r="N55" s="166"/>
      <c r="O55" s="166"/>
      <c r="P55" s="166"/>
      <c r="Q55" s="166"/>
      <c r="R55" s="167"/>
      <c r="S55" s="168">
        <f>S54+S48+S44</f>
        <v>3252369.73732509</v>
      </c>
      <c r="T55" s="101"/>
      <c r="U55" s="101"/>
      <c r="V55" s="101"/>
      <c r="W55" s="101"/>
    </row>
    <row r="56" spans="1:25" ht="85">
      <c r="A56" s="395" t="str">
        <f>[4]WASH_MAIN!A35</f>
        <v xml:space="preserve">Outcome 3: Improved infant and young child feeding by improving breastfeeding practices and children's diets in the first years of life </v>
      </c>
      <c r="B56" s="398" t="s">
        <v>255</v>
      </c>
      <c r="C56" s="73" t="s">
        <v>298</v>
      </c>
      <c r="D56" s="74"/>
      <c r="E56" s="75">
        <v>4580595.0885441927</v>
      </c>
      <c r="F56" s="109"/>
      <c r="G56" s="169">
        <v>2807462.1311664106</v>
      </c>
      <c r="H56" s="74"/>
      <c r="I56" s="74"/>
      <c r="J56" s="74"/>
      <c r="K56" s="109"/>
      <c r="L56" s="109"/>
      <c r="M56" s="109"/>
      <c r="N56" s="109"/>
      <c r="O56" s="74"/>
      <c r="P56" s="77">
        <v>3.1144934959161019</v>
      </c>
      <c r="Q56" s="75">
        <f t="shared" ref="Q56:Q64" si="12">SUM(D56:O56)*(P56)</f>
        <v>23010056.158244673</v>
      </c>
      <c r="R56" s="78">
        <f t="shared" si="4"/>
        <v>3.6641099951954137E-2</v>
      </c>
      <c r="S56" s="79">
        <f t="shared" si="3"/>
        <v>270706.54303817265</v>
      </c>
      <c r="T56" s="101"/>
      <c r="U56" s="170"/>
      <c r="V56" s="101"/>
      <c r="W56" s="171"/>
      <c r="X56" s="172"/>
      <c r="Y56" s="171"/>
    </row>
    <row r="57" spans="1:25" ht="34">
      <c r="A57" s="396"/>
      <c r="B57" s="399"/>
      <c r="C57" s="80" t="s">
        <v>299</v>
      </c>
      <c r="D57" s="81"/>
      <c r="E57" s="82">
        <v>4580595.0885441927</v>
      </c>
      <c r="F57" s="114"/>
      <c r="G57" s="173">
        <v>2807462.1311664106</v>
      </c>
      <c r="H57" s="81"/>
      <c r="I57" s="81"/>
      <c r="J57" s="81"/>
      <c r="K57" s="114"/>
      <c r="L57" s="114"/>
      <c r="M57" s="114"/>
      <c r="N57" s="114"/>
      <c r="O57" s="81"/>
      <c r="P57" s="102">
        <v>0.12286514478776014</v>
      </c>
      <c r="Q57" s="82">
        <f t="shared" si="12"/>
        <v>907734.72</v>
      </c>
      <c r="R57" s="84"/>
      <c r="S57" s="85"/>
      <c r="T57" s="101"/>
      <c r="U57" s="170"/>
      <c r="V57" s="101"/>
      <c r="W57" s="171"/>
      <c r="X57" s="172"/>
      <c r="Y57" s="171"/>
    </row>
    <row r="58" spans="1:25" ht="34">
      <c r="A58" s="396"/>
      <c r="B58" s="399"/>
      <c r="C58" s="80" t="s">
        <v>300</v>
      </c>
      <c r="D58" s="81"/>
      <c r="E58" s="82">
        <v>4580595.0885441927</v>
      </c>
      <c r="F58" s="93"/>
      <c r="G58" s="173">
        <v>2807462.1311664106</v>
      </c>
      <c r="H58" s="81"/>
      <c r="I58" s="81"/>
      <c r="J58" s="81"/>
      <c r="K58" s="114"/>
      <c r="L58" s="114"/>
      <c r="M58" s="114"/>
      <c r="N58" s="114"/>
      <c r="O58" s="81"/>
      <c r="P58" s="102">
        <v>2.5192838630264176</v>
      </c>
      <c r="Q58" s="82">
        <f t="shared" si="12"/>
        <v>18612613.332732745</v>
      </c>
      <c r="R58" s="84">
        <f t="shared" si="4"/>
        <v>2.9638633682663736E-2</v>
      </c>
      <c r="S58" s="85">
        <f t="shared" si="3"/>
        <v>218971.9215615617</v>
      </c>
      <c r="U58" s="174"/>
      <c r="W58" s="171"/>
      <c r="X58" s="172"/>
      <c r="Y58" s="171"/>
    </row>
    <row r="59" spans="1:25" ht="102">
      <c r="A59" s="396"/>
      <c r="B59" s="399"/>
      <c r="C59" s="80" t="s">
        <v>301</v>
      </c>
      <c r="D59" s="81"/>
      <c r="E59" s="82">
        <v>4580595.0885441927</v>
      </c>
      <c r="F59" s="93"/>
      <c r="G59" s="173">
        <v>2807462.1311664106</v>
      </c>
      <c r="H59" s="81"/>
      <c r="I59" s="81"/>
      <c r="J59" s="81"/>
      <c r="K59" s="114"/>
      <c r="L59" s="114"/>
      <c r="M59" s="114"/>
      <c r="N59" s="114"/>
      <c r="O59" s="81"/>
      <c r="P59" s="102">
        <v>0.66748685453037071</v>
      </c>
      <c r="Q59" s="82">
        <f t="shared" si="12"/>
        <v>4931431.0746750263</v>
      </c>
      <c r="R59" s="84">
        <f t="shared" si="4"/>
        <v>7.852786523886714E-3</v>
      </c>
      <c r="S59" s="85">
        <f t="shared" si="3"/>
        <v>58016.836172647367</v>
      </c>
      <c r="W59" s="171"/>
      <c r="X59" s="172"/>
      <c r="Y59" s="171"/>
    </row>
    <row r="60" spans="1:25" ht="68">
      <c r="A60" s="396"/>
      <c r="B60" s="399"/>
      <c r="C60" s="91" t="s">
        <v>302</v>
      </c>
      <c r="D60" s="81"/>
      <c r="E60" s="82">
        <v>4580595.0885441927</v>
      </c>
      <c r="F60" s="93"/>
      <c r="G60" s="173">
        <v>2807462.1311664106</v>
      </c>
      <c r="H60" s="81"/>
      <c r="I60" s="81"/>
      <c r="J60" s="81"/>
      <c r="K60" s="114"/>
      <c r="L60" s="114"/>
      <c r="M60" s="114"/>
      <c r="N60" s="114"/>
      <c r="O60" s="81"/>
      <c r="P60" s="115">
        <v>0.44838340968814544</v>
      </c>
      <c r="Q60" s="82">
        <f t="shared" si="12"/>
        <v>3312682.2871449604</v>
      </c>
      <c r="R60" s="84">
        <f t="shared" si="4"/>
        <v>5.275098937507593E-3</v>
      </c>
      <c r="S60" s="85">
        <f t="shared" si="3"/>
        <v>38972.73278994071</v>
      </c>
      <c r="W60" s="171"/>
      <c r="X60" s="172"/>
      <c r="Y60" s="171"/>
    </row>
    <row r="61" spans="1:25" ht="34">
      <c r="A61" s="396"/>
      <c r="B61" s="399"/>
      <c r="C61" s="80" t="s">
        <v>303</v>
      </c>
      <c r="D61" s="81"/>
      <c r="E61" s="82">
        <v>4580595.0885441927</v>
      </c>
      <c r="F61" s="93"/>
      <c r="G61" s="173">
        <v>2807462.1311664106</v>
      </c>
      <c r="H61" s="81"/>
      <c r="I61" s="81"/>
      <c r="J61" s="81"/>
      <c r="K61" s="114"/>
      <c r="L61" s="114"/>
      <c r="M61" s="114"/>
      <c r="N61" s="114"/>
      <c r="O61" s="81"/>
      <c r="P61" s="115">
        <v>0.15251674733957715</v>
      </c>
      <c r="Q61" s="82">
        <f t="shared" si="12"/>
        <v>1126802.4563089409</v>
      </c>
      <c r="R61" s="84">
        <f t="shared" si="4"/>
        <v>1.7943146745832605E-3</v>
      </c>
      <c r="S61" s="85">
        <f t="shared" si="3"/>
        <v>13256.499485987541</v>
      </c>
      <c r="W61" s="171"/>
      <c r="X61" s="172"/>
      <c r="Y61" s="171"/>
    </row>
    <row r="62" spans="1:25" ht="17">
      <c r="A62" s="396"/>
      <c r="B62" s="399"/>
      <c r="C62" s="80" t="s">
        <v>304</v>
      </c>
      <c r="D62" s="81"/>
      <c r="E62" s="82">
        <v>4580595.0885441927</v>
      </c>
      <c r="F62" s="93"/>
      <c r="G62" s="173">
        <v>2807462.1311664106</v>
      </c>
      <c r="H62" s="81"/>
      <c r="I62" s="81"/>
      <c r="J62" s="81"/>
      <c r="K62" s="114"/>
      <c r="L62" s="114"/>
      <c r="M62" s="114"/>
      <c r="N62" s="114"/>
      <c r="O62" s="81"/>
      <c r="P62" s="115">
        <v>0.28004500651991526</v>
      </c>
      <c r="Q62" s="82">
        <f t="shared" si="12"/>
        <v>2068988.532263363</v>
      </c>
      <c r="R62" s="84">
        <f t="shared" si="4"/>
        <v>3.2946471355284148E-3</v>
      </c>
      <c r="S62" s="85">
        <f t="shared" si="3"/>
        <v>24341.041556039563</v>
      </c>
      <c r="W62" s="171"/>
      <c r="X62" s="172"/>
      <c r="Y62" s="171"/>
    </row>
    <row r="63" spans="1:25" ht="51">
      <c r="A63" s="396"/>
      <c r="B63" s="399"/>
      <c r="C63" s="80" t="s">
        <v>305</v>
      </c>
      <c r="D63" s="81"/>
      <c r="E63" s="82">
        <v>4580595.0885441927</v>
      </c>
      <c r="F63" s="93"/>
      <c r="G63" s="173">
        <v>2807462.1311664106</v>
      </c>
      <c r="H63" s="81"/>
      <c r="I63" s="81"/>
      <c r="J63" s="81"/>
      <c r="K63" s="114"/>
      <c r="L63" s="114"/>
      <c r="M63" s="114"/>
      <c r="N63" s="114"/>
      <c r="O63" s="81"/>
      <c r="P63" s="102">
        <v>2.5357215645548421</v>
      </c>
      <c r="Q63" s="82">
        <f t="shared" si="12"/>
        <v>18734056.012185268</v>
      </c>
      <c r="R63" s="84">
        <f t="shared" si="4"/>
        <v>2.9832018406527553E-2</v>
      </c>
      <c r="S63" s="85">
        <f t="shared" si="3"/>
        <v>220400.6589668855</v>
      </c>
      <c r="W63" s="171"/>
      <c r="X63" s="172"/>
      <c r="Y63" s="171"/>
    </row>
    <row r="64" spans="1:25" ht="51">
      <c r="A64" s="396"/>
      <c r="B64" s="399"/>
      <c r="C64" s="80" t="s">
        <v>306</v>
      </c>
      <c r="D64" s="93">
        <v>66155</v>
      </c>
      <c r="E64" s="114"/>
      <c r="F64" s="114"/>
      <c r="G64" s="81"/>
      <c r="H64" s="81"/>
      <c r="I64" s="81"/>
      <c r="J64" s="81"/>
      <c r="K64" s="114"/>
      <c r="L64" s="114"/>
      <c r="M64" s="114"/>
      <c r="N64" s="114"/>
      <c r="O64" s="114"/>
      <c r="P64" s="102">
        <v>5833.7608</v>
      </c>
      <c r="Q64" s="82">
        <f t="shared" si="12"/>
        <v>385932445.72399998</v>
      </c>
      <c r="R64" s="84">
        <f t="shared" si="4"/>
        <v>68.632480000000001</v>
      </c>
      <c r="S64" s="85">
        <f t="shared" si="3"/>
        <v>4540381.7143999999</v>
      </c>
      <c r="W64" s="171"/>
      <c r="X64" s="172"/>
      <c r="Y64" s="171"/>
    </row>
    <row r="65" spans="1:19" ht="21" customHeight="1" thickBot="1">
      <c r="A65" s="396"/>
      <c r="B65" s="175"/>
      <c r="C65" s="96" t="s">
        <v>307</v>
      </c>
      <c r="D65" s="97">
        <f>SUM(D56:D64)</f>
        <v>66155</v>
      </c>
      <c r="E65" s="97">
        <f t="shared" ref="E65:S65" si="13">SUM(E56:E64)</f>
        <v>36644760.708353542</v>
      </c>
      <c r="F65" s="97">
        <f t="shared" si="13"/>
        <v>0</v>
      </c>
      <c r="G65" s="97">
        <f t="shared" si="13"/>
        <v>22459697.049331281</v>
      </c>
      <c r="H65" s="97">
        <f t="shared" si="13"/>
        <v>0</v>
      </c>
      <c r="I65" s="97">
        <f t="shared" si="13"/>
        <v>0</v>
      </c>
      <c r="J65" s="97">
        <f t="shared" si="13"/>
        <v>0</v>
      </c>
      <c r="K65" s="97">
        <f t="shared" si="13"/>
        <v>0</v>
      </c>
      <c r="L65" s="97">
        <f t="shared" si="13"/>
        <v>0</v>
      </c>
      <c r="M65" s="97">
        <f t="shared" si="13"/>
        <v>0</v>
      </c>
      <c r="N65" s="97">
        <f t="shared" si="13"/>
        <v>0</v>
      </c>
      <c r="O65" s="97">
        <f t="shared" si="13"/>
        <v>0</v>
      </c>
      <c r="P65" s="97">
        <f t="shared" si="13"/>
        <v>5843.6015960863633</v>
      </c>
      <c r="Q65" s="97">
        <f t="shared" si="13"/>
        <v>458636810.29755497</v>
      </c>
      <c r="R65" s="98">
        <f t="shared" si="13"/>
        <v>68.746808599312658</v>
      </c>
      <c r="S65" s="99">
        <f t="shared" si="13"/>
        <v>5385047.947971235</v>
      </c>
    </row>
    <row r="66" spans="1:19" ht="85">
      <c r="A66" s="396"/>
      <c r="B66" s="398" t="s">
        <v>58</v>
      </c>
      <c r="C66" s="73" t="s">
        <v>308</v>
      </c>
      <c r="D66" s="74"/>
      <c r="E66" s="74"/>
      <c r="F66" s="74"/>
      <c r="G66" s="74"/>
      <c r="H66" s="74"/>
      <c r="I66" s="74"/>
      <c r="J66" s="74"/>
      <c r="K66" s="109">
        <v>3000</v>
      </c>
      <c r="L66" s="109">
        <f>'[1] Breakdown_Food'!$L$44</f>
        <v>64</v>
      </c>
      <c r="M66" s="109">
        <f>'[1] Breakdown_Food'!$L$43</f>
        <v>830</v>
      </c>
      <c r="N66" s="109"/>
      <c r="O66" s="109"/>
      <c r="P66" s="77">
        <f>'[1]Cost by Intervention_Food'!$G$31/5/(K66+D66+F66+G66+H66+I66+L66+M66)</f>
        <v>2017.9250128402671</v>
      </c>
      <c r="Q66" s="75">
        <f>SUM(D66:M66)*(P66)</f>
        <v>7857800</v>
      </c>
      <c r="R66" s="78">
        <f t="shared" si="4"/>
        <v>23.740294268709025</v>
      </c>
      <c r="S66" s="79">
        <f t="shared" si="3"/>
        <v>92444.705882352937</v>
      </c>
    </row>
    <row r="67" spans="1:19" ht="85">
      <c r="A67" s="396"/>
      <c r="B67" s="399"/>
      <c r="C67" s="80" t="s">
        <v>309</v>
      </c>
      <c r="D67" s="81"/>
      <c r="E67" s="81"/>
      <c r="F67" s="81"/>
      <c r="G67" s="81"/>
      <c r="H67" s="81"/>
      <c r="I67" s="81"/>
      <c r="J67" s="81"/>
      <c r="K67" s="114">
        <f>'[1] Breakdown_Food'!$L$57</f>
        <v>7175</v>
      </c>
      <c r="L67" s="114"/>
      <c r="M67" s="114">
        <f>'[1] Breakdown_Food'!$L$56</f>
        <v>9065</v>
      </c>
      <c r="N67" s="114"/>
      <c r="O67" s="114"/>
      <c r="P67" s="102">
        <f>'[1]Cost by Intervention_Food'!$G$35/5/(K67+D67+F67+G67+H67+I67+L67+M67)</f>
        <v>358.55911330049258</v>
      </c>
      <c r="Q67" s="82">
        <f>SUM(D67:M67)*(P67)</f>
        <v>5823000</v>
      </c>
      <c r="R67" s="84">
        <f t="shared" si="4"/>
        <v>4.2183425094175595</v>
      </c>
      <c r="S67" s="85">
        <f t="shared" si="3"/>
        <v>68505.882352941175</v>
      </c>
    </row>
    <row r="68" spans="1:19" ht="45" customHeight="1">
      <c r="A68" s="396"/>
      <c r="B68" s="399"/>
      <c r="C68" s="80" t="s">
        <v>310</v>
      </c>
      <c r="D68" s="81"/>
      <c r="E68" s="81"/>
      <c r="F68" s="81"/>
      <c r="G68" s="81"/>
      <c r="H68" s="81"/>
      <c r="I68" s="81"/>
      <c r="J68" s="81"/>
      <c r="K68" s="114"/>
      <c r="L68" s="102">
        <f>'[1] Breakdown_Food'!$L$67</f>
        <v>2633.5</v>
      </c>
      <c r="M68" s="102">
        <f>'[1] Breakdown_Food'!$L$66</f>
        <v>6114.5</v>
      </c>
      <c r="N68" s="102"/>
      <c r="O68" s="102"/>
      <c r="P68" s="102">
        <f>'[1]Cost by Intervention_Food'!$G$44/5/(K68+D68+F68+G68+H68+I68+L68+M68)</f>
        <v>630.33836305441241</v>
      </c>
      <c r="Q68" s="82">
        <f>SUM(D68:M68)*(P68)</f>
        <v>5514200</v>
      </c>
      <c r="R68" s="84">
        <f t="shared" si="4"/>
        <v>7.4157454476989697</v>
      </c>
      <c r="S68" s="85">
        <f t="shared" si="3"/>
        <v>64872.941176470587</v>
      </c>
    </row>
    <row r="69" spans="1:19" s="107" customFormat="1" ht="21" customHeight="1" thickBot="1">
      <c r="A69" s="396"/>
      <c r="B69" s="176"/>
      <c r="C69" s="96" t="s">
        <v>311</v>
      </c>
      <c r="D69" s="156">
        <f>SUM(D66:D68)</f>
        <v>0</v>
      </c>
      <c r="E69" s="156">
        <f t="shared" ref="E69:S69" si="14">SUM(E66:E68)</f>
        <v>0</v>
      </c>
      <c r="F69" s="156">
        <f t="shared" si="14"/>
        <v>0</v>
      </c>
      <c r="G69" s="156">
        <f t="shared" si="14"/>
        <v>0</v>
      </c>
      <c r="H69" s="156">
        <f t="shared" si="14"/>
        <v>0</v>
      </c>
      <c r="I69" s="156">
        <f t="shared" si="14"/>
        <v>0</v>
      </c>
      <c r="J69" s="156">
        <f t="shared" si="14"/>
        <v>0</v>
      </c>
      <c r="K69" s="156">
        <f t="shared" si="14"/>
        <v>10175</v>
      </c>
      <c r="L69" s="156">
        <f t="shared" si="14"/>
        <v>2697.5</v>
      </c>
      <c r="M69" s="156">
        <f t="shared" si="14"/>
        <v>16009.5</v>
      </c>
      <c r="N69" s="156">
        <f t="shared" si="14"/>
        <v>0</v>
      </c>
      <c r="O69" s="156">
        <f t="shared" si="14"/>
        <v>0</v>
      </c>
      <c r="P69" s="156">
        <f t="shared" si="14"/>
        <v>3006.8224891951722</v>
      </c>
      <c r="Q69" s="156">
        <f t="shared" si="14"/>
        <v>19195000</v>
      </c>
      <c r="R69" s="157">
        <f t="shared" si="14"/>
        <v>35.374382225825556</v>
      </c>
      <c r="S69" s="158">
        <f t="shared" si="14"/>
        <v>225823.5294117647</v>
      </c>
    </row>
    <row r="70" spans="1:19" ht="44.25" customHeight="1">
      <c r="A70" s="396"/>
      <c r="B70" s="400" t="s">
        <v>62</v>
      </c>
      <c r="C70" s="73" t="s">
        <v>312</v>
      </c>
      <c r="D70" s="74"/>
      <c r="E70" s="74"/>
      <c r="F70" s="74"/>
      <c r="G70" s="74"/>
      <c r="H70" s="74"/>
      <c r="I70" s="74"/>
      <c r="J70" s="74"/>
      <c r="K70" s="109">
        <f>33*100</f>
        <v>3300</v>
      </c>
      <c r="L70" s="109">
        <f>'[3]Cost by Activity_SP'!$L$36</f>
        <v>1</v>
      </c>
      <c r="M70" s="77"/>
      <c r="N70" s="77"/>
      <c r="O70" s="77"/>
      <c r="P70" s="77">
        <f>'[2]Cost by Intervention_SP'!$G$35/5/(K70+D70+F70+G70+H70+I70+L70+M70)</f>
        <v>1038.3217206906997</v>
      </c>
      <c r="Q70" s="75">
        <f>SUM(D70:O70)*(P70)</f>
        <v>3427500</v>
      </c>
      <c r="R70" s="78">
        <f t="shared" si="4"/>
        <v>12.215549655184702</v>
      </c>
      <c r="S70" s="79">
        <f t="shared" si="3"/>
        <v>40323.529411764706</v>
      </c>
    </row>
    <row r="71" spans="1:19" ht="44.25" customHeight="1">
      <c r="A71" s="396"/>
      <c r="B71" s="401"/>
      <c r="C71" s="89" t="s">
        <v>313</v>
      </c>
      <c r="D71" s="82">
        <f>'[2]MCB breakdown'!$I$17</f>
        <v>1217050.8677149245</v>
      </c>
      <c r="E71" s="117"/>
      <c r="F71" s="117"/>
      <c r="G71" s="117"/>
      <c r="H71" s="117"/>
      <c r="I71" s="117"/>
      <c r="J71" s="117"/>
      <c r="K71" s="102"/>
      <c r="L71" s="102"/>
      <c r="M71" s="102"/>
      <c r="N71" s="102"/>
      <c r="O71" s="102"/>
      <c r="P71" s="177">
        <f>'[2]Cost by Intervention_SP'!$G$37/5/(K71+D71+F71+G71+H71+I71+L71+M71)</f>
        <v>0.2095228776088674</v>
      </c>
      <c r="Q71" s="82">
        <f>SUM(D71:O71)*(P71)</f>
        <v>255000</v>
      </c>
      <c r="R71" s="84">
        <f t="shared" si="4"/>
        <v>2.4649750306925578E-3</v>
      </c>
      <c r="S71" s="85">
        <f t="shared" si="3"/>
        <v>3000</v>
      </c>
    </row>
    <row r="72" spans="1:19" ht="66.75" customHeight="1">
      <c r="A72" s="396"/>
      <c r="B72" s="401"/>
      <c r="C72" s="91" t="str">
        <f>'[2]Cost by Intervention_SP'!$F$39</f>
        <v xml:space="preserve"> Support  SBCC and access to safety net beneficiaries to increased consumption of healthy diets of young children, in particular good IYCF practices both in emergency and non emergency setting</v>
      </c>
      <c r="D72" s="82">
        <v>912788</v>
      </c>
      <c r="E72" s="81"/>
      <c r="F72" s="81"/>
      <c r="G72" s="82">
        <f>('[2]MCB breakdown'!$I$17)-D72</f>
        <v>304262.8677149245</v>
      </c>
      <c r="H72" s="81"/>
      <c r="I72" s="81"/>
      <c r="J72" s="81"/>
      <c r="K72" s="114"/>
      <c r="L72" s="114">
        <f>'[3]Cost by Activity_SP'!$L$39*30%+'[3]Cost by Activity_SP'!$L$38</f>
        <v>313</v>
      </c>
      <c r="M72" s="114">
        <f>'[3]Cost by Activity_SP'!$L$39*70%</f>
        <v>728</v>
      </c>
      <c r="N72" s="114"/>
      <c r="O72" s="114"/>
      <c r="P72" s="102">
        <f>'[2]Cost by Intervention_SP'!$G$39/(K72+D72+F72+G72+H72+I72+L72+M72)</f>
        <v>9593.995280492496</v>
      </c>
      <c r="Q72" s="82">
        <f>SUM(D72:O72)*(P72)</f>
        <v>11686367630.063276</v>
      </c>
      <c r="R72" s="84">
        <f t="shared" si="4"/>
        <v>112.87053271167642</v>
      </c>
      <c r="S72" s="85">
        <f t="shared" si="3"/>
        <v>137486678.00074443</v>
      </c>
    </row>
    <row r="73" spans="1:19" ht="68">
      <c r="A73" s="396"/>
      <c r="B73" s="401"/>
      <c r="C73" s="80" t="s">
        <v>314</v>
      </c>
      <c r="D73" s="81"/>
      <c r="E73" s="81"/>
      <c r="F73" s="81"/>
      <c r="G73" s="81"/>
      <c r="H73" s="81"/>
      <c r="I73" s="81"/>
      <c r="J73" s="81"/>
      <c r="K73" s="114"/>
      <c r="L73" s="114">
        <v>1</v>
      </c>
      <c r="M73" s="114"/>
      <c r="N73" s="114"/>
      <c r="O73" s="114"/>
      <c r="P73" s="102">
        <f>'[2]Cost by Intervention_SP'!$G$44/5/(K73+D73+F73+G73+H73+I73+L73+M73)</f>
        <v>212500</v>
      </c>
      <c r="Q73" s="82">
        <f>SUM(D73:O73)*(P73)</f>
        <v>212500</v>
      </c>
      <c r="R73" s="84">
        <f t="shared" si="4"/>
        <v>2500</v>
      </c>
      <c r="S73" s="85">
        <f t="shared" si="3"/>
        <v>2500</v>
      </c>
    </row>
    <row r="74" spans="1:19" ht="51">
      <c r="A74" s="396"/>
      <c r="B74" s="401"/>
      <c r="C74" s="80" t="s">
        <v>315</v>
      </c>
      <c r="D74" s="81"/>
      <c r="E74" s="81"/>
      <c r="F74" s="81"/>
      <c r="G74" s="81"/>
      <c r="H74" s="81"/>
      <c r="I74" s="81"/>
      <c r="J74" s="81"/>
      <c r="K74" s="114"/>
      <c r="L74" s="114">
        <v>2</v>
      </c>
      <c r="M74" s="114"/>
      <c r="N74" s="114"/>
      <c r="O74" s="114"/>
      <c r="P74" s="102">
        <f>'[2]Cost by Intervention_SP'!$G$45/5/(K74+D74+F74+G74+H74+I74+L74+M74)</f>
        <v>191250</v>
      </c>
      <c r="Q74" s="82">
        <f>SUM(D74:O74)*(P74)</f>
        <v>382500</v>
      </c>
      <c r="R74" s="84">
        <f t="shared" si="4"/>
        <v>2250</v>
      </c>
      <c r="S74" s="85">
        <f t="shared" si="3"/>
        <v>4500</v>
      </c>
    </row>
    <row r="75" spans="1:19">
      <c r="A75" s="396"/>
      <c r="B75" s="401"/>
      <c r="C75" s="80"/>
      <c r="D75" s="81"/>
      <c r="E75" s="81"/>
      <c r="F75" s="81"/>
      <c r="G75" s="81"/>
      <c r="H75" s="81"/>
      <c r="I75" s="81"/>
      <c r="J75" s="81"/>
      <c r="K75" s="114"/>
      <c r="L75" s="114"/>
      <c r="M75" s="114"/>
      <c r="N75" s="114"/>
      <c r="O75" s="114"/>
      <c r="P75" s="102"/>
      <c r="Q75" s="82">
        <f t="shared" ref="Q75:Q76" si="15">SUM(D75:M75)*(P75)</f>
        <v>0</v>
      </c>
      <c r="R75" s="84">
        <f t="shared" si="4"/>
        <v>0</v>
      </c>
      <c r="S75" s="85">
        <f t="shared" si="3"/>
        <v>0</v>
      </c>
    </row>
    <row r="76" spans="1:19">
      <c r="A76" s="396"/>
      <c r="B76" s="401"/>
      <c r="C76" s="80"/>
      <c r="D76" s="81"/>
      <c r="E76" s="81"/>
      <c r="F76" s="81"/>
      <c r="G76" s="81"/>
      <c r="H76" s="81"/>
      <c r="I76" s="81"/>
      <c r="J76" s="81"/>
      <c r="K76" s="114"/>
      <c r="L76" s="114"/>
      <c r="M76" s="114"/>
      <c r="N76" s="114"/>
      <c r="O76" s="114"/>
      <c r="P76" s="102"/>
      <c r="Q76" s="82">
        <f t="shared" si="15"/>
        <v>0</v>
      </c>
      <c r="R76" s="84">
        <f t="shared" si="4"/>
        <v>0</v>
      </c>
      <c r="S76" s="85">
        <f t="shared" si="3"/>
        <v>0</v>
      </c>
    </row>
    <row r="77" spans="1:19" s="107" customFormat="1" ht="25.5" customHeight="1" thickBot="1">
      <c r="A77" s="396"/>
      <c r="B77" s="402"/>
      <c r="C77" s="96" t="s">
        <v>316</v>
      </c>
      <c r="D77" s="178">
        <f>SUM(D70:D76)</f>
        <v>2129838.8677149247</v>
      </c>
      <c r="E77" s="178">
        <f t="shared" ref="E77:S77" si="16">SUM(E70:E76)</f>
        <v>0</v>
      </c>
      <c r="F77" s="178">
        <f t="shared" si="16"/>
        <v>0</v>
      </c>
      <c r="G77" s="178">
        <f t="shared" si="16"/>
        <v>304262.8677149245</v>
      </c>
      <c r="H77" s="178">
        <f t="shared" si="16"/>
        <v>0</v>
      </c>
      <c r="I77" s="178">
        <f t="shared" si="16"/>
        <v>0</v>
      </c>
      <c r="J77" s="178">
        <f t="shared" si="16"/>
        <v>0</v>
      </c>
      <c r="K77" s="178">
        <f t="shared" si="16"/>
        <v>3300</v>
      </c>
      <c r="L77" s="178">
        <f t="shared" si="16"/>
        <v>317</v>
      </c>
      <c r="M77" s="178">
        <f t="shared" si="16"/>
        <v>728</v>
      </c>
      <c r="N77" s="178">
        <f t="shared" si="16"/>
        <v>0</v>
      </c>
      <c r="O77" s="178">
        <f t="shared" si="16"/>
        <v>0</v>
      </c>
      <c r="P77" s="178">
        <f t="shared" si="16"/>
        <v>414382.52652406081</v>
      </c>
      <c r="Q77" s="178">
        <f t="shared" si="16"/>
        <v>11690645130.063276</v>
      </c>
      <c r="R77" s="179">
        <f t="shared" si="16"/>
        <v>4875.0885473418912</v>
      </c>
      <c r="S77" s="180">
        <f t="shared" si="16"/>
        <v>137537001.5301562</v>
      </c>
    </row>
    <row r="78" spans="1:19" s="107" customFormat="1" ht="25.5" customHeight="1" thickBot="1">
      <c r="A78" s="397"/>
      <c r="B78" s="181"/>
      <c r="C78" s="182" t="s">
        <v>281</v>
      </c>
      <c r="D78" s="183"/>
      <c r="E78" s="183"/>
      <c r="F78" s="183"/>
      <c r="G78" s="183"/>
      <c r="H78" s="183"/>
      <c r="I78" s="183"/>
      <c r="J78" s="183"/>
      <c r="K78" s="183"/>
      <c r="L78" s="183"/>
      <c r="M78" s="183"/>
      <c r="N78" s="183"/>
      <c r="O78" s="183"/>
      <c r="P78" s="183"/>
      <c r="Q78" s="183"/>
      <c r="R78" s="184"/>
      <c r="S78" s="185">
        <f>S77+S69+S65</f>
        <v>143147873.00753918</v>
      </c>
    </row>
    <row r="79" spans="1:19" ht="46.5" customHeight="1">
      <c r="A79" s="386" t="str">
        <f>[4]WASH_MAIN!A37</f>
        <v>Outcome 4: Improved treatment of children with wasting by strengthening health systems and integrating treatment into routine primary health services</v>
      </c>
      <c r="B79" s="389" t="s">
        <v>255</v>
      </c>
      <c r="C79" s="186" t="s">
        <v>317</v>
      </c>
      <c r="D79" s="187"/>
      <c r="E79" s="187"/>
      <c r="F79" s="152">
        <v>7388057.2197106034</v>
      </c>
      <c r="G79" s="187"/>
      <c r="H79" s="187"/>
      <c r="I79" s="187"/>
      <c r="J79" s="187"/>
      <c r="K79" s="188"/>
      <c r="L79" s="188"/>
      <c r="M79" s="188"/>
      <c r="N79" s="188"/>
      <c r="O79" s="187"/>
      <c r="P79" s="152">
        <v>4.4226573616022629</v>
      </c>
      <c r="Q79" s="132">
        <f>SUM(D79:O79)*(P79)</f>
        <v>32674845.650691848</v>
      </c>
      <c r="R79" s="134">
        <f t="shared" si="4"/>
        <v>5.2031263077673681E-2</v>
      </c>
      <c r="S79" s="135">
        <f t="shared" si="3"/>
        <v>384409.94883166882</v>
      </c>
    </row>
    <row r="80" spans="1:19" ht="73.5" customHeight="1">
      <c r="A80" s="387"/>
      <c r="B80" s="390"/>
      <c r="C80" s="189" t="s">
        <v>318</v>
      </c>
      <c r="D80" s="190"/>
      <c r="E80" s="190"/>
      <c r="F80" s="145">
        <v>7388057.2197106034</v>
      </c>
      <c r="G80" s="190"/>
      <c r="H80" s="190"/>
      <c r="I80" s="190"/>
      <c r="J80" s="190"/>
      <c r="K80" s="191"/>
      <c r="L80" s="191"/>
      <c r="M80" s="191"/>
      <c r="N80" s="191"/>
      <c r="O80" s="190"/>
      <c r="P80" s="192">
        <v>8.439927616471142E-2</v>
      </c>
      <c r="Q80" s="138">
        <f>SUM(D80:O80)*(P80)</f>
        <v>623546.68160704523</v>
      </c>
      <c r="R80" s="140">
        <f t="shared" ref="R80:S93" si="17">P80/85</f>
        <v>9.9293266076131087E-4</v>
      </c>
      <c r="S80" s="141">
        <f t="shared" si="17"/>
        <v>7335.8433130240619</v>
      </c>
    </row>
    <row r="81" spans="1:23" ht="29.25" customHeight="1">
      <c r="A81" s="387"/>
      <c r="B81" s="390"/>
      <c r="C81" s="189" t="s">
        <v>319</v>
      </c>
      <c r="D81" s="190"/>
      <c r="E81" s="190"/>
      <c r="F81" s="145">
        <v>7388057.2197106034</v>
      </c>
      <c r="G81" s="190"/>
      <c r="H81" s="190"/>
      <c r="I81" s="190"/>
      <c r="J81" s="190"/>
      <c r="K81" s="191"/>
      <c r="L81" s="191"/>
      <c r="M81" s="191"/>
      <c r="N81" s="191"/>
      <c r="O81" s="190"/>
      <c r="P81" s="192">
        <v>0.43493623078975957</v>
      </c>
      <c r="Q81" s="138">
        <f>SUM(D81:O81)*(P81)</f>
        <v>3213333.7600000002</v>
      </c>
      <c r="R81" s="140">
        <f t="shared" si="17"/>
        <v>5.1168968328207005E-3</v>
      </c>
      <c r="S81" s="141">
        <f t="shared" si="17"/>
        <v>37803.926588235299</v>
      </c>
    </row>
    <row r="82" spans="1:23" ht="45.75" customHeight="1">
      <c r="A82" s="387"/>
      <c r="B82" s="390"/>
      <c r="C82" s="189" t="s">
        <v>320</v>
      </c>
      <c r="D82" s="190"/>
      <c r="E82" s="190"/>
      <c r="F82" s="145">
        <v>7388057.2197106034</v>
      </c>
      <c r="G82" s="190"/>
      <c r="H82" s="190"/>
      <c r="I82" s="190"/>
      <c r="J82" s="190"/>
      <c r="K82" s="191"/>
      <c r="L82" s="191"/>
      <c r="M82" s="191"/>
      <c r="N82" s="191"/>
      <c r="O82" s="190"/>
      <c r="P82" s="192">
        <v>0.17146596218047727</v>
      </c>
      <c r="Q82" s="138">
        <f>SUM(D82:O82)*(P82)</f>
        <v>1266800.3398221005</v>
      </c>
      <c r="R82" s="140">
        <f t="shared" si="17"/>
        <v>2.0172466138879677E-3</v>
      </c>
      <c r="S82" s="141">
        <f t="shared" si="17"/>
        <v>14903.533409671771</v>
      </c>
    </row>
    <row r="83" spans="1:23" ht="63.75" customHeight="1">
      <c r="A83" s="387"/>
      <c r="B83" s="390"/>
      <c r="C83" s="142" t="s">
        <v>321</v>
      </c>
      <c r="D83" s="190"/>
      <c r="E83" s="190"/>
      <c r="F83" s="190"/>
      <c r="G83" s="190"/>
      <c r="H83" s="190"/>
      <c r="I83" s="190"/>
      <c r="J83" s="190"/>
      <c r="K83" s="191"/>
      <c r="L83" s="191"/>
      <c r="M83" s="191"/>
      <c r="N83" s="191"/>
      <c r="O83" s="191"/>
      <c r="P83" s="145"/>
      <c r="Q83" s="138">
        <v>2278271.5084724221</v>
      </c>
      <c r="R83" s="140">
        <f t="shared" si="17"/>
        <v>0</v>
      </c>
      <c r="S83" s="141">
        <f t="shared" si="17"/>
        <v>26803.194217322613</v>
      </c>
    </row>
    <row r="84" spans="1:23" ht="30.75" customHeight="1">
      <c r="A84" s="387"/>
      <c r="B84" s="390"/>
      <c r="C84" s="189" t="s">
        <v>322</v>
      </c>
      <c r="D84" s="190"/>
      <c r="E84" s="190"/>
      <c r="F84" s="190"/>
      <c r="G84" s="190"/>
      <c r="H84" s="190"/>
      <c r="I84" s="190"/>
      <c r="J84" s="190"/>
      <c r="K84" s="191"/>
      <c r="L84" s="191"/>
      <c r="M84" s="191"/>
      <c r="N84" s="191"/>
      <c r="O84" s="191"/>
      <c r="P84" s="145"/>
      <c r="Q84" s="138">
        <v>5866879.63136</v>
      </c>
      <c r="R84" s="140">
        <f t="shared" si="17"/>
        <v>0</v>
      </c>
      <c r="S84" s="141">
        <f t="shared" si="17"/>
        <v>69022.113310117653</v>
      </c>
    </row>
    <row r="85" spans="1:23" ht="15" customHeight="1">
      <c r="A85" s="387"/>
      <c r="B85" s="390"/>
      <c r="C85" s="190" t="s">
        <v>323</v>
      </c>
      <c r="D85" s="190"/>
      <c r="E85" s="190"/>
      <c r="F85" s="190"/>
      <c r="G85" s="190"/>
      <c r="H85" s="190"/>
      <c r="I85" s="190"/>
      <c r="J85" s="190"/>
      <c r="K85" s="191"/>
      <c r="L85" s="191"/>
      <c r="M85" s="191"/>
      <c r="N85" s="191"/>
      <c r="O85" s="191"/>
      <c r="P85" s="145"/>
      <c r="Q85" s="138">
        <v>605341.77054719999</v>
      </c>
      <c r="R85" s="140">
        <f t="shared" si="17"/>
        <v>0</v>
      </c>
      <c r="S85" s="141">
        <f t="shared" si="17"/>
        <v>7121.6678887905882</v>
      </c>
    </row>
    <row r="86" spans="1:23" ht="29.25" customHeight="1">
      <c r="A86" s="387"/>
      <c r="B86" s="390"/>
      <c r="C86" s="189" t="s">
        <v>324</v>
      </c>
      <c r="D86" s="190"/>
      <c r="E86" s="190"/>
      <c r="F86" s="190"/>
      <c r="G86" s="190"/>
      <c r="H86" s="190"/>
      <c r="I86" s="190"/>
      <c r="J86" s="190"/>
      <c r="K86" s="191"/>
      <c r="L86" s="191"/>
      <c r="M86" s="191"/>
      <c r="N86" s="191"/>
      <c r="O86" s="191"/>
      <c r="P86" s="145"/>
      <c r="Q86" s="138">
        <v>2126980.7615999999</v>
      </c>
      <c r="R86" s="140">
        <f t="shared" si="17"/>
        <v>0</v>
      </c>
      <c r="S86" s="141">
        <f t="shared" si="17"/>
        <v>25023.303077647059</v>
      </c>
      <c r="T86" s="193"/>
      <c r="U86" s="193"/>
      <c r="V86" s="193"/>
      <c r="W86" s="193"/>
    </row>
    <row r="87" spans="1:23" ht="28.5" customHeight="1">
      <c r="A87" s="387"/>
      <c r="B87" s="390"/>
      <c r="C87" s="189" t="s">
        <v>325</v>
      </c>
      <c r="D87" s="190"/>
      <c r="E87" s="190"/>
      <c r="F87" s="190"/>
      <c r="G87" s="190"/>
      <c r="H87" s="190"/>
      <c r="I87" s="190"/>
      <c r="J87" s="190"/>
      <c r="K87" s="191"/>
      <c r="L87" s="191"/>
      <c r="M87" s="191"/>
      <c r="N87" s="191"/>
      <c r="O87" s="191">
        <v>231</v>
      </c>
      <c r="P87" s="145">
        <v>9556.4928886048147</v>
      </c>
      <c r="Q87" s="138">
        <f>SUM(D87:O87)*(P87)</f>
        <v>2207549.8572677122</v>
      </c>
      <c r="R87" s="140">
        <f t="shared" si="17"/>
        <v>112.42932810123311</v>
      </c>
      <c r="S87" s="141">
        <f t="shared" si="17"/>
        <v>25971.174791384849</v>
      </c>
      <c r="T87" s="194"/>
      <c r="U87" s="194"/>
      <c r="V87" s="195"/>
      <c r="W87" s="196"/>
    </row>
    <row r="88" spans="1:23" ht="46.5" customHeight="1">
      <c r="A88" s="387"/>
      <c r="B88" s="390"/>
      <c r="C88" s="189" t="s">
        <v>326</v>
      </c>
      <c r="D88" s="190"/>
      <c r="E88" s="190"/>
      <c r="F88" s="190"/>
      <c r="G88" s="190"/>
      <c r="H88" s="190"/>
      <c r="I88" s="190"/>
      <c r="J88" s="190"/>
      <c r="K88" s="191"/>
      <c r="L88" s="191"/>
      <c r="M88" s="191"/>
      <c r="N88" s="191"/>
      <c r="O88" s="191">
        <v>231</v>
      </c>
      <c r="P88" s="145">
        <v>57248.619488916498</v>
      </c>
      <c r="Q88" s="138">
        <f>SUM(D88:O88)*(P88)</f>
        <v>13224431.101939712</v>
      </c>
      <c r="R88" s="140">
        <f t="shared" si="17"/>
        <v>673.51317045784117</v>
      </c>
      <c r="S88" s="141">
        <f t="shared" si="17"/>
        <v>155581.54237576132</v>
      </c>
      <c r="T88" s="194"/>
      <c r="U88" s="194"/>
      <c r="V88" s="197"/>
      <c r="W88" s="196"/>
    </row>
    <row r="89" spans="1:23" ht="27" customHeight="1" thickBot="1">
      <c r="A89" s="387"/>
      <c r="B89" s="175"/>
      <c r="C89" s="96" t="s">
        <v>327</v>
      </c>
      <c r="D89" s="97">
        <f>SUM(D79:D88)</f>
        <v>0</v>
      </c>
      <c r="E89" s="97">
        <f t="shared" ref="E89:S89" si="18">SUM(E79:E88)</f>
        <v>0</v>
      </c>
      <c r="F89" s="97">
        <f t="shared" si="18"/>
        <v>29552228.878842413</v>
      </c>
      <c r="G89" s="97">
        <f t="shared" si="18"/>
        <v>0</v>
      </c>
      <c r="H89" s="97">
        <f t="shared" si="18"/>
        <v>0</v>
      </c>
      <c r="I89" s="97">
        <f t="shared" si="18"/>
        <v>0</v>
      </c>
      <c r="J89" s="97">
        <f t="shared" si="18"/>
        <v>0</v>
      </c>
      <c r="K89" s="97">
        <f t="shared" si="18"/>
        <v>0</v>
      </c>
      <c r="L89" s="97">
        <f t="shared" si="18"/>
        <v>0</v>
      </c>
      <c r="M89" s="97">
        <f t="shared" si="18"/>
        <v>0</v>
      </c>
      <c r="N89" s="97">
        <f t="shared" si="18"/>
        <v>0</v>
      </c>
      <c r="O89" s="97">
        <f t="shared" si="18"/>
        <v>462</v>
      </c>
      <c r="P89" s="97">
        <f t="shared" si="18"/>
        <v>66810.225836352052</v>
      </c>
      <c r="Q89" s="97">
        <f t="shared" si="18"/>
        <v>64087981.063308045</v>
      </c>
      <c r="R89" s="98">
        <f t="shared" si="18"/>
        <v>786.00265689825937</v>
      </c>
      <c r="S89" s="99">
        <f t="shared" si="18"/>
        <v>753976.24780362414</v>
      </c>
    </row>
    <row r="90" spans="1:23" ht="31.5" customHeight="1">
      <c r="A90" s="387"/>
      <c r="B90" s="389" t="s">
        <v>58</v>
      </c>
      <c r="C90" s="198" t="s">
        <v>328</v>
      </c>
      <c r="D90" s="187"/>
      <c r="E90" s="187"/>
      <c r="F90" s="187"/>
      <c r="G90" s="187"/>
      <c r="H90" s="187"/>
      <c r="I90" s="187"/>
      <c r="J90" s="187"/>
      <c r="K90" s="188"/>
      <c r="L90" s="188">
        <f>'[1] Breakdown_Food'!$L$73</f>
        <v>840</v>
      </c>
      <c r="M90" s="188">
        <f>'[1] Breakdown_Food'!$L$72</f>
        <v>1959.9999999999998</v>
      </c>
      <c r="N90" s="188"/>
      <c r="O90" s="188"/>
      <c r="P90" s="133">
        <f>'[1]Cost by Intervention_Food'!$G$54/5/(K90+D90+F90+G90+H90+I90+L90+M90)</f>
        <v>769.64285714285711</v>
      </c>
      <c r="Q90" s="132">
        <f>SUM(D90:O90)*(P90)</f>
        <v>2155000</v>
      </c>
      <c r="R90" s="134">
        <f t="shared" si="17"/>
        <v>9.0546218487394956</v>
      </c>
      <c r="S90" s="135">
        <f t="shared" si="17"/>
        <v>25352.941176470587</v>
      </c>
    </row>
    <row r="91" spans="1:23" ht="29.25" customHeight="1">
      <c r="A91" s="387"/>
      <c r="B91" s="390"/>
      <c r="C91" s="189" t="s">
        <v>329</v>
      </c>
      <c r="D91" s="190"/>
      <c r="E91" s="190"/>
      <c r="F91" s="190"/>
      <c r="G91" s="199">
        <f>'[1] Breakdown_Food'!$L$77</f>
        <v>4439992</v>
      </c>
      <c r="H91" s="190"/>
      <c r="I91" s="190"/>
      <c r="J91" s="190"/>
      <c r="K91" s="191"/>
      <c r="L91" s="191"/>
      <c r="M91" s="191"/>
      <c r="N91" s="191"/>
      <c r="O91" s="191"/>
      <c r="P91" s="191">
        <f>'[1]Cost by Intervention_Food'!$G$56/5/(K91+D91+F91+G91+H91+I91+L91+M91)</f>
        <v>4</v>
      </c>
      <c r="Q91" s="138">
        <f>SUM(D91:O91)*(P91)</f>
        <v>17759968</v>
      </c>
      <c r="R91" s="140">
        <f t="shared" si="17"/>
        <v>4.7058823529411764E-2</v>
      </c>
      <c r="S91" s="141">
        <f t="shared" si="17"/>
        <v>208940.79999999999</v>
      </c>
    </row>
    <row r="92" spans="1:23" s="107" customFormat="1" ht="25.5" customHeight="1" thickBot="1">
      <c r="A92" s="387"/>
      <c r="B92" s="176"/>
      <c r="C92" s="96" t="s">
        <v>330</v>
      </c>
      <c r="D92" s="156">
        <f>SUM(D90:D91)</f>
        <v>0</v>
      </c>
      <c r="E92" s="156">
        <f t="shared" ref="E92:S92" si="19">SUM(E90:E91)</f>
        <v>0</v>
      </c>
      <c r="F92" s="156">
        <f t="shared" si="19"/>
        <v>0</v>
      </c>
      <c r="G92" s="156">
        <f t="shared" si="19"/>
        <v>4439992</v>
      </c>
      <c r="H92" s="156">
        <f t="shared" si="19"/>
        <v>0</v>
      </c>
      <c r="I92" s="156">
        <f t="shared" si="19"/>
        <v>0</v>
      </c>
      <c r="J92" s="156">
        <f t="shared" si="19"/>
        <v>0</v>
      </c>
      <c r="K92" s="156">
        <f t="shared" si="19"/>
        <v>0</v>
      </c>
      <c r="L92" s="156">
        <f t="shared" si="19"/>
        <v>840</v>
      </c>
      <c r="M92" s="156">
        <f t="shared" si="19"/>
        <v>1959.9999999999998</v>
      </c>
      <c r="N92" s="156">
        <f t="shared" si="19"/>
        <v>0</v>
      </c>
      <c r="O92" s="156">
        <f t="shared" si="19"/>
        <v>0</v>
      </c>
      <c r="P92" s="156">
        <f t="shared" si="19"/>
        <v>773.64285714285711</v>
      </c>
      <c r="Q92" s="156">
        <f t="shared" si="19"/>
        <v>19914968</v>
      </c>
      <c r="R92" s="157">
        <f t="shared" si="19"/>
        <v>9.1016806722689072</v>
      </c>
      <c r="S92" s="158">
        <f t="shared" si="19"/>
        <v>234293.74117647059</v>
      </c>
    </row>
    <row r="93" spans="1:23" ht="63" customHeight="1">
      <c r="A93" s="387"/>
      <c r="B93" s="391" t="s">
        <v>62</v>
      </c>
      <c r="C93" s="198" t="s">
        <v>331</v>
      </c>
      <c r="D93" s="187"/>
      <c r="E93" s="187"/>
      <c r="F93" s="187"/>
      <c r="G93" s="187"/>
      <c r="H93" s="187"/>
      <c r="I93" s="187"/>
      <c r="J93" s="187"/>
      <c r="K93" s="152"/>
      <c r="L93" s="152">
        <f>2050*20*30%</f>
        <v>12300</v>
      </c>
      <c r="M93" s="152">
        <f>2050*20*70%</f>
        <v>28699.999999999996</v>
      </c>
      <c r="N93" s="152"/>
      <c r="O93" s="152"/>
      <c r="P93" s="133">
        <f>'[2]Cost by Intervention_SP'!$G$52/5/(K93+D93+F93+G93+H93+I93+L93+M93)</f>
        <v>80</v>
      </c>
      <c r="Q93" s="132">
        <f>SUM(D93:O93)*(P93)</f>
        <v>3280000</v>
      </c>
      <c r="R93" s="134">
        <f t="shared" si="17"/>
        <v>0.94117647058823528</v>
      </c>
      <c r="S93" s="135">
        <f t="shared" si="17"/>
        <v>38588.23529411765</v>
      </c>
    </row>
    <row r="94" spans="1:23" ht="17" thickBot="1">
      <c r="A94" s="388"/>
      <c r="B94" s="392"/>
      <c r="C94" s="165" t="s">
        <v>281</v>
      </c>
      <c r="D94" s="97">
        <f>SUM(D93)</f>
        <v>0</v>
      </c>
      <c r="E94" s="97">
        <f t="shared" ref="E94:S94" si="20">SUM(E93)</f>
        <v>0</v>
      </c>
      <c r="F94" s="97">
        <f t="shared" si="20"/>
        <v>0</v>
      </c>
      <c r="G94" s="97">
        <f t="shared" si="20"/>
        <v>0</v>
      </c>
      <c r="H94" s="97">
        <f t="shared" si="20"/>
        <v>0</v>
      </c>
      <c r="I94" s="97">
        <f t="shared" si="20"/>
        <v>0</v>
      </c>
      <c r="J94" s="97">
        <f t="shared" si="20"/>
        <v>0</v>
      </c>
      <c r="K94" s="97">
        <f t="shared" si="20"/>
        <v>0</v>
      </c>
      <c r="L94" s="97">
        <f t="shared" si="20"/>
        <v>12300</v>
      </c>
      <c r="M94" s="97">
        <f t="shared" si="20"/>
        <v>28699.999999999996</v>
      </c>
      <c r="N94" s="97">
        <f t="shared" si="20"/>
        <v>0</v>
      </c>
      <c r="O94" s="97">
        <f t="shared" si="20"/>
        <v>0</v>
      </c>
      <c r="P94" s="97">
        <f t="shared" si="20"/>
        <v>80</v>
      </c>
      <c r="Q94" s="97">
        <f t="shared" si="20"/>
        <v>3280000</v>
      </c>
      <c r="R94" s="98">
        <f t="shared" si="20"/>
        <v>0.94117647058823528</v>
      </c>
      <c r="S94" s="99">
        <f t="shared" si="20"/>
        <v>38588.23529411765</v>
      </c>
    </row>
    <row r="95" spans="1:23" ht="17" thickBot="1">
      <c r="A95" s="200"/>
      <c r="B95" s="201"/>
      <c r="C95" s="202" t="s">
        <v>281</v>
      </c>
      <c r="D95" s="203">
        <f>D94+D92+D89</f>
        <v>0</v>
      </c>
      <c r="E95" s="203">
        <f t="shared" ref="E95" si="21">E94+E92+E89</f>
        <v>0</v>
      </c>
      <c r="F95" s="203"/>
      <c r="G95" s="203"/>
      <c r="H95" s="203"/>
      <c r="I95" s="203"/>
      <c r="J95" s="203"/>
      <c r="K95" s="203"/>
      <c r="L95" s="203"/>
      <c r="M95" s="203"/>
      <c r="N95" s="203"/>
      <c r="O95" s="203"/>
      <c r="P95" s="203"/>
      <c r="Q95" s="203"/>
      <c r="R95" s="204"/>
      <c r="S95" s="205">
        <f>S94+S92+S89</f>
        <v>1026858.2242742124</v>
      </c>
    </row>
    <row r="96" spans="1:23" ht="20" thickBot="1">
      <c r="A96" s="206"/>
      <c r="B96" s="207"/>
      <c r="C96" s="208" t="s">
        <v>332</v>
      </c>
      <c r="D96" s="207"/>
      <c r="E96" s="207"/>
      <c r="F96" s="207"/>
      <c r="G96" s="207"/>
      <c r="H96" s="207"/>
      <c r="I96" s="207"/>
      <c r="J96" s="207"/>
      <c r="K96" s="207"/>
      <c r="L96" s="207"/>
      <c r="M96" s="207"/>
      <c r="N96" s="207"/>
      <c r="O96" s="207"/>
      <c r="P96" s="209"/>
      <c r="Q96" s="210"/>
      <c r="R96" s="211"/>
      <c r="S96" s="212">
        <f>S95+S78+S55+S38</f>
        <v>185336525.82144254</v>
      </c>
    </row>
    <row r="97" spans="17:17">
      <c r="Q97" s="213"/>
    </row>
    <row r="98" spans="17:17">
      <c r="Q98" s="213"/>
    </row>
    <row r="99" spans="17:17">
      <c r="Q99" s="213"/>
    </row>
  </sheetData>
  <mergeCells count="27">
    <mergeCell ref="A2:C2"/>
    <mergeCell ref="A3:C3"/>
    <mergeCell ref="A5:C5"/>
    <mergeCell ref="B9:B10"/>
    <mergeCell ref="C9:C10"/>
    <mergeCell ref="P9:P10"/>
    <mergeCell ref="Q9:Q10"/>
    <mergeCell ref="R9:R10"/>
    <mergeCell ref="S9:S10"/>
    <mergeCell ref="A11:A38"/>
    <mergeCell ref="B11:B22"/>
    <mergeCell ref="B24:B25"/>
    <mergeCell ref="B27:B37"/>
    <mergeCell ref="B38:C38"/>
    <mergeCell ref="D9:O9"/>
    <mergeCell ref="A79:A94"/>
    <mergeCell ref="B79:B88"/>
    <mergeCell ref="B90:B91"/>
    <mergeCell ref="B93:B94"/>
    <mergeCell ref="A39:A55"/>
    <mergeCell ref="B39:B43"/>
    <mergeCell ref="B45:B47"/>
    <mergeCell ref="B49:B54"/>
    <mergeCell ref="A56:A78"/>
    <mergeCell ref="B56:B64"/>
    <mergeCell ref="B66:B68"/>
    <mergeCell ref="B70:B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Lisanne Achterberg</dc:creator>
  <cp:lastModifiedBy>Sarah Carr</cp:lastModifiedBy>
  <dcterms:created xsi:type="dcterms:W3CDTF">2021-06-15T12:17:56Z</dcterms:created>
  <dcterms:modified xsi:type="dcterms:W3CDTF">2021-11-19T19:40:24Z</dcterms:modified>
</cp:coreProperties>
</file>